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02\Documents\CUENTAS PUBLICAS 2020-2022\Ctas Públicas 2022\Cta. Pública Marzo\Avances de gestion\"/>
    </mc:Choice>
  </mc:AlternateContent>
  <bookViews>
    <workbookView xWindow="120" yWindow="345" windowWidth="15240" windowHeight="7410"/>
  </bookViews>
  <sheets>
    <sheet name="OCT-DIC" sheetId="2" r:id="rId1"/>
  </sheets>
  <calcPr calcId="152511"/>
</workbook>
</file>

<file path=xl/calcChain.xml><?xml version="1.0" encoding="utf-8"?>
<calcChain xmlns="http://schemas.openxmlformats.org/spreadsheetml/2006/main">
  <c r="E12" i="2" l="1"/>
  <c r="E48" i="2"/>
  <c r="G48" i="2" s="1"/>
  <c r="E24" i="2"/>
  <c r="J23" i="2"/>
  <c r="O25" i="2"/>
  <c r="J50" i="2"/>
  <c r="J49" i="2"/>
  <c r="O49" i="2"/>
  <c r="J48" i="2"/>
  <c r="O48" i="2"/>
  <c r="J47" i="2"/>
  <c r="H29" i="2"/>
  <c r="F29" i="2"/>
  <c r="D29" i="2"/>
  <c r="O24" i="2"/>
  <c r="N29" i="2"/>
  <c r="E23" i="2"/>
  <c r="G23" i="2" s="1"/>
  <c r="E47" i="2"/>
  <c r="E49" i="2"/>
  <c r="G49" i="2" s="1"/>
  <c r="E50" i="2"/>
  <c r="G50" i="2" s="1"/>
  <c r="I50" i="2" s="1"/>
  <c r="E25" i="2"/>
  <c r="G25" i="2" s="1"/>
  <c r="E26" i="2"/>
  <c r="G26" i="2" s="1"/>
  <c r="I26" i="2" s="1"/>
  <c r="E27" i="2"/>
  <c r="E14" i="2"/>
  <c r="G14" i="2" s="1"/>
  <c r="E13" i="2"/>
  <c r="H16" i="2"/>
  <c r="F16" i="2"/>
  <c r="D16" i="2"/>
  <c r="J12" i="2"/>
  <c r="M12" i="2" s="1"/>
  <c r="D52" i="2"/>
  <c r="H52" i="2"/>
  <c r="F52" i="2"/>
  <c r="J27" i="2"/>
  <c r="O27" i="2"/>
  <c r="J26" i="2"/>
  <c r="J25" i="2"/>
  <c r="J24" i="2"/>
  <c r="J14" i="2"/>
  <c r="O14" i="2"/>
  <c r="J13" i="2"/>
  <c r="N16" i="2"/>
  <c r="N52" i="2"/>
  <c r="O26" i="2"/>
  <c r="G47" i="2"/>
  <c r="I47" i="2" s="1"/>
  <c r="O50" i="2"/>
  <c r="O47" i="2"/>
  <c r="M29" i="2"/>
  <c r="O23" i="2"/>
  <c r="O13" i="2"/>
  <c r="M52" i="2"/>
  <c r="O52" i="2" l="1"/>
  <c r="I49" i="2"/>
  <c r="K49" i="2" s="1"/>
  <c r="L49" i="2" s="1"/>
  <c r="K47" i="2"/>
  <c r="L47" i="2" s="1"/>
  <c r="O12" i="2"/>
  <c r="M16" i="2"/>
  <c r="O16" i="2" s="1"/>
  <c r="I48" i="2"/>
  <c r="G52" i="2"/>
  <c r="J52" i="2"/>
  <c r="K50" i="2"/>
  <c r="L50" i="2" s="1"/>
  <c r="E52" i="2"/>
  <c r="G27" i="2"/>
  <c r="I27" i="2" s="1"/>
  <c r="K26" i="2"/>
  <c r="L26" i="2" s="1"/>
  <c r="I25" i="2"/>
  <c r="K25" i="2" s="1"/>
  <c r="L25" i="2" s="1"/>
  <c r="G24" i="2"/>
  <c r="I24" i="2" s="1"/>
  <c r="I23" i="2"/>
  <c r="O29" i="2"/>
  <c r="K23" i="2"/>
  <c r="E29" i="2"/>
  <c r="J29" i="2"/>
  <c r="J16" i="2"/>
  <c r="I14" i="2"/>
  <c r="K14" i="2" s="1"/>
  <c r="L14" i="2" s="1"/>
  <c r="G13" i="2"/>
  <c r="I13" i="2" s="1"/>
  <c r="E16" i="2"/>
  <c r="G12" i="2"/>
  <c r="I52" i="2" l="1"/>
  <c r="K48" i="2"/>
  <c r="K27" i="2"/>
  <c r="L27" i="2" s="1"/>
  <c r="I29" i="2"/>
  <c r="G29" i="2"/>
  <c r="K24" i="2"/>
  <c r="L24" i="2" s="1"/>
  <c r="L23" i="2"/>
  <c r="K13" i="2"/>
  <c r="L13" i="2" s="1"/>
  <c r="G16" i="2"/>
  <c r="I12" i="2"/>
  <c r="I16" i="2" s="1"/>
  <c r="K12" i="2" l="1"/>
  <c r="L48" i="2"/>
  <c r="K52" i="2"/>
  <c r="L52" i="2" s="1"/>
  <c r="K29" i="2"/>
  <c r="L29" i="2" s="1"/>
  <c r="L12" i="2"/>
  <c r="K16" i="2"/>
  <c r="L16" i="2" s="1"/>
</calcChain>
</file>

<file path=xl/sharedStrings.xml><?xml version="1.0" encoding="utf-8"?>
<sst xmlns="http://schemas.openxmlformats.org/spreadsheetml/2006/main" count="119" uniqueCount="47">
  <si>
    <t>Anexo 11</t>
  </si>
  <si>
    <t>CUENTA</t>
  </si>
  <si>
    <t>CLAVE</t>
  </si>
  <si>
    <t>NOMBRE</t>
  </si>
  <si>
    <t>MES</t>
  </si>
  <si>
    <t>REAL</t>
  </si>
  <si>
    <t>PRESUPUESTO PROGRAMADO</t>
  </si>
  <si>
    <t>ACUMULADO TRIMESTRAL</t>
  </si>
  <si>
    <t>EFICIENCIA TRIMESTRAL</t>
  </si>
  <si>
    <t>%</t>
  </si>
  <si>
    <t>ACUMULADO DEL EJERCICIO</t>
  </si>
  <si>
    <t>EFICIENDIA DEL EJERCICIO</t>
  </si>
  <si>
    <t xml:space="preserve"> </t>
  </si>
  <si>
    <t>INGRESOS</t>
  </si>
  <si>
    <t>TOTAL</t>
  </si>
  <si>
    <t>EGRESOS</t>
  </si>
  <si>
    <t>EGRESOS POR PROGRAMAS</t>
  </si>
  <si>
    <t xml:space="preserve">INFORME DE AVANCE DE GESTIÓN </t>
  </si>
  <si>
    <t>FINANCIERA</t>
  </si>
  <si>
    <t>Ente Fiscalizado:</t>
  </si>
  <si>
    <t>Período:</t>
  </si>
  <si>
    <t>MATERIALES Y SUMINISTROS</t>
  </si>
  <si>
    <t>SERVICIOS GENERALES</t>
  </si>
  <si>
    <t>BIENES MUEBLES, INMUEBLES E INTANGIBLES</t>
  </si>
  <si>
    <t>EGRESOS POR CAPITULO DEL GASTO</t>
  </si>
  <si>
    <t>1000</t>
  </si>
  <si>
    <t>2000</t>
  </si>
  <si>
    <t>3000</t>
  </si>
  <si>
    <t>4000</t>
  </si>
  <si>
    <t>SERVICIOS PERSONALES</t>
  </si>
  <si>
    <t>TRANSFERECNICAS, ASIGNACIONES,SUBSIDIOS Y OTRAS AYUDAS</t>
  </si>
  <si>
    <t>ORGANISMO OPERADOR DE AGUA DEL MUNICIPIO DE SAN FRANCISCO DE LOS ROMO</t>
  </si>
  <si>
    <t>01</t>
  </si>
  <si>
    <t>02</t>
  </si>
  <si>
    <t>03</t>
  </si>
  <si>
    <t>04</t>
  </si>
  <si>
    <t>Dia Mundial del Agua</t>
  </si>
  <si>
    <t>INGRESOS POR VENTAS DE BIENES Y PRESTACIÓN DE  SERVICIOS DE ENTIDADES PARAESTATALES Y FIDEICOMISOS NO EMPRESARIALES Y NO FINANCIEROS</t>
  </si>
  <si>
    <t>SUBSIDIOS Y SUBVENCIONES</t>
  </si>
  <si>
    <t>APROVECHAMIENTOS</t>
  </si>
  <si>
    <t xml:space="preserve">                                             Flujo contable trimestral de Ingresos y Egresos</t>
  </si>
  <si>
    <t xml:space="preserve">                                        Flujo contable trimestral de Ingresos y Egresos</t>
  </si>
  <si>
    <t>ENERO - MARZO 2022</t>
  </si>
  <si>
    <t>ENERO</t>
  </si>
  <si>
    <t>FEBRERO</t>
  </si>
  <si>
    <t>MARZO</t>
  </si>
  <si>
    <t>Operación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</si>
</sst>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ashed">
        <color indexed="64"/>
      </right>
      <top style="dott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2" fillId="0" borderId="5" xfId="0" applyFont="1" applyBorder="1"/>
    <xf numFmtId="0" fontId="2" fillId="0" borderId="6" xfId="0" applyFont="1" applyBorder="1"/>
    <xf numFmtId="43" fontId="2" fillId="0" borderId="0" xfId="0" applyNumberFormat="1" applyFont="1"/>
    <xf numFmtId="43" fontId="2" fillId="0" borderId="0" xfId="1" applyFont="1"/>
    <xf numFmtId="0" fontId="3" fillId="0" borderId="10" xfId="0" applyFont="1" applyBorder="1"/>
    <xf numFmtId="0" fontId="3" fillId="0" borderId="11" xfId="0" applyFont="1" applyBorder="1"/>
    <xf numFmtId="0" fontId="3" fillId="0" borderId="16" xfId="0" applyFont="1" applyBorder="1" applyAlignment="1">
      <alignment wrapText="1"/>
    </xf>
    <xf numFmtId="43" fontId="5" fillId="0" borderId="16" xfId="1" applyFont="1" applyBorder="1"/>
    <xf numFmtId="43" fontId="5" fillId="0" borderId="18" xfId="1" applyFont="1" applyBorder="1"/>
    <xf numFmtId="0" fontId="3" fillId="0" borderId="11" xfId="0" applyFont="1" applyBorder="1" applyAlignment="1">
      <alignment wrapText="1"/>
    </xf>
    <xf numFmtId="0" fontId="4" fillId="0" borderId="0" xfId="0" applyFont="1" applyAlignment="1"/>
    <xf numFmtId="0" fontId="4" fillId="0" borderId="0" xfId="0" applyFont="1" applyAlignment="1">
      <alignment horizontal="left"/>
    </xf>
    <xf numFmtId="43" fontId="2" fillId="0" borderId="0" xfId="0" applyNumberFormat="1" applyFont="1" applyBorder="1"/>
    <xf numFmtId="43" fontId="2" fillId="0" borderId="0" xfId="1" applyFont="1" applyBorder="1"/>
    <xf numFmtId="43" fontId="5" fillId="0" borderId="19" xfId="1" applyFont="1" applyBorder="1"/>
    <xf numFmtId="43" fontId="5" fillId="0" borderId="10" xfId="1" applyFont="1" applyBorder="1"/>
    <xf numFmtId="43" fontId="5" fillId="0" borderId="26" xfId="1" applyFont="1" applyBorder="1"/>
    <xf numFmtId="43" fontId="5" fillId="0" borderId="27" xfId="1" applyFont="1" applyBorder="1"/>
    <xf numFmtId="43" fontId="5" fillId="0" borderId="26" xfId="0" applyNumberFormat="1" applyFont="1" applyBorder="1"/>
    <xf numFmtId="43" fontId="5" fillId="0" borderId="28" xfId="1" applyFont="1" applyBorder="1"/>
    <xf numFmtId="43" fontId="5" fillId="0" borderId="11" xfId="1" applyFont="1" applyBorder="1"/>
    <xf numFmtId="43" fontId="5" fillId="0" borderId="10" xfId="0" applyNumberFormat="1" applyFont="1" applyBorder="1"/>
    <xf numFmtId="43" fontId="7" fillId="0" borderId="7" xfId="0" applyNumberFormat="1" applyFont="1" applyBorder="1"/>
    <xf numFmtId="43" fontId="7" fillId="0" borderId="8" xfId="0" applyNumberFormat="1" applyFont="1" applyBorder="1"/>
    <xf numFmtId="43" fontId="7" fillId="0" borderId="9" xfId="0" applyNumberFormat="1" applyFont="1" applyBorder="1"/>
    <xf numFmtId="43" fontId="7" fillId="0" borderId="17" xfId="0" applyNumberFormat="1" applyFont="1" applyBorder="1"/>
    <xf numFmtId="0" fontId="2" fillId="0" borderId="36" xfId="0" applyFont="1" applyBorder="1"/>
    <xf numFmtId="0" fontId="3" fillId="0" borderId="32" xfId="0" applyFont="1" applyBorder="1"/>
    <xf numFmtId="43" fontId="5" fillId="0" borderId="20" xfId="0" applyNumberFormat="1" applyFont="1" applyBorder="1"/>
    <xf numFmtId="0" fontId="2" fillId="0" borderId="19" xfId="0" applyFont="1" applyBorder="1"/>
    <xf numFmtId="43" fontId="5" fillId="0" borderId="37" xfId="0" applyNumberFormat="1" applyFont="1" applyBorder="1"/>
    <xf numFmtId="0" fontId="2" fillId="0" borderId="28" xfId="0" applyFont="1" applyBorder="1"/>
    <xf numFmtId="0" fontId="2" fillId="0" borderId="34" xfId="0" applyFont="1" applyBorder="1" applyAlignment="1">
      <alignment horizontal="left"/>
    </xf>
    <xf numFmtId="0" fontId="3" fillId="0" borderId="23" xfId="0" applyFont="1" applyBorder="1" applyAlignment="1">
      <alignment vertical="top" wrapText="1"/>
    </xf>
    <xf numFmtId="43" fontId="5" fillId="0" borderId="23" xfId="1" applyFont="1" applyBorder="1"/>
    <xf numFmtId="43" fontId="5" fillId="0" borderId="35" xfId="1" applyFont="1" applyBorder="1"/>
    <xf numFmtId="43" fontId="5" fillId="0" borderId="34" xfId="1" applyFont="1" applyBorder="1"/>
    <xf numFmtId="43" fontId="5" fillId="0" borderId="23" xfId="0" applyNumberFormat="1" applyFont="1" applyBorder="1"/>
    <xf numFmtId="43" fontId="5" fillId="0" borderId="24" xfId="0" applyNumberFormat="1" applyFont="1" applyBorder="1"/>
    <xf numFmtId="43" fontId="5" fillId="0" borderId="32" xfId="1" applyFont="1" applyBorder="1"/>
    <xf numFmtId="43" fontId="5" fillId="0" borderId="20" xfId="1" applyFont="1" applyBorder="1"/>
    <xf numFmtId="43" fontId="5" fillId="0" borderId="33" xfId="1" applyFont="1" applyBorder="1"/>
    <xf numFmtId="43" fontId="5" fillId="0" borderId="22" xfId="1" applyFont="1" applyBorder="1"/>
    <xf numFmtId="43" fontId="5" fillId="0" borderId="21" xfId="1" applyFont="1" applyBorder="1"/>
    <xf numFmtId="43" fontId="5" fillId="0" borderId="24" xfId="1" applyFont="1" applyBorder="1"/>
    <xf numFmtId="43" fontId="5" fillId="0" borderId="25" xfId="1" applyFont="1" applyBorder="1"/>
    <xf numFmtId="0" fontId="5" fillId="0" borderId="0" xfId="0" applyFont="1"/>
    <xf numFmtId="0" fontId="5" fillId="0" borderId="15" xfId="0" applyFont="1" applyBorder="1"/>
    <xf numFmtId="43" fontId="7" fillId="0" borderId="12" xfId="0" applyNumberFormat="1" applyFont="1" applyBorder="1"/>
    <xf numFmtId="43" fontId="7" fillId="0" borderId="13" xfId="1" applyFont="1" applyBorder="1"/>
    <xf numFmtId="43" fontId="7" fillId="0" borderId="13" xfId="0" applyNumberFormat="1" applyFont="1" applyBorder="1"/>
    <xf numFmtId="43" fontId="7" fillId="0" borderId="14" xfId="0" applyNumberFormat="1" applyFont="1" applyBorder="1"/>
    <xf numFmtId="49" fontId="5" fillId="0" borderId="27" xfId="0" applyNumberFormat="1" applyFont="1" applyBorder="1" applyAlignment="1">
      <alignment horizontal="center"/>
    </xf>
    <xf numFmtId="0" fontId="7" fillId="0" borderId="26" xfId="0" applyFont="1" applyBorder="1" applyAlignment="1">
      <alignment wrapText="1"/>
    </xf>
    <xf numFmtId="49" fontId="5" fillId="0" borderId="19" xfId="0" applyNumberFormat="1" applyFont="1" applyBorder="1" applyAlignment="1">
      <alignment horizontal="center"/>
    </xf>
    <xf numFmtId="0" fontId="7" fillId="0" borderId="10" xfId="0" applyFont="1" applyBorder="1" applyAlignment="1">
      <alignment wrapText="1"/>
    </xf>
    <xf numFmtId="49" fontId="5" fillId="0" borderId="34" xfId="0" applyNumberFormat="1" applyFont="1" applyBorder="1" applyAlignment="1">
      <alignment horizontal="center"/>
    </xf>
    <xf numFmtId="0" fontId="7" fillId="0" borderId="35" xfId="0" applyFont="1" applyBorder="1" applyAlignment="1">
      <alignment wrapText="1"/>
    </xf>
    <xf numFmtId="43" fontId="5" fillId="0" borderId="41" xfId="0" applyNumberFormat="1" applyFont="1" applyBorder="1"/>
    <xf numFmtId="43" fontId="5" fillId="0" borderId="18" xfId="0" applyNumberFormat="1" applyFont="1" applyBorder="1"/>
    <xf numFmtId="43" fontId="5" fillId="0" borderId="42" xfId="0" applyNumberFormat="1" applyFont="1" applyBorder="1"/>
    <xf numFmtId="0" fontId="3" fillId="0" borderId="1" xfId="0" applyFont="1" applyBorder="1" applyAlignment="1">
      <alignment horizontal="center" vertical="center"/>
    </xf>
    <xf numFmtId="43" fontId="5" fillId="0" borderId="43" xfId="0" applyNumberFormat="1" applyFont="1" applyBorder="1"/>
    <xf numFmtId="43" fontId="5" fillId="0" borderId="44" xfId="0" applyNumberFormat="1" applyFont="1" applyBorder="1"/>
    <xf numFmtId="43" fontId="5" fillId="0" borderId="45" xfId="0" applyNumberFormat="1" applyFont="1" applyBorder="1"/>
    <xf numFmtId="43" fontId="5" fillId="0" borderId="46" xfId="0" applyNumberFormat="1" applyFont="1" applyBorder="1"/>
    <xf numFmtId="0" fontId="2" fillId="0" borderId="19" xfId="0" applyFont="1" applyBorder="1" applyAlignment="1">
      <alignment horizontal="left"/>
    </xf>
    <xf numFmtId="0" fontId="3" fillId="0" borderId="23" xfId="0" applyFont="1" applyBorder="1"/>
    <xf numFmtId="43" fontId="5" fillId="0" borderId="47" xfId="0" applyNumberFormat="1" applyFont="1" applyBorder="1"/>
    <xf numFmtId="43" fontId="5" fillId="0" borderId="41" xfId="1" applyFont="1" applyBorder="1"/>
    <xf numFmtId="43" fontId="5" fillId="0" borderId="48" xfId="1" applyFont="1" applyBorder="1"/>
    <xf numFmtId="43" fontId="5" fillId="0" borderId="47" xfId="1" applyFont="1" applyBorder="1"/>
    <xf numFmtId="43" fontId="5" fillId="0" borderId="36" xfId="1" applyFont="1" applyBorder="1"/>
    <xf numFmtId="43" fontId="7" fillId="0" borderId="49" xfId="0" applyNumberFormat="1" applyFont="1" applyBorder="1"/>
    <xf numFmtId="43" fontId="7" fillId="0" borderId="17" xfId="1" applyFont="1" applyBorder="1"/>
    <xf numFmtId="0" fontId="6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1073150</xdr:colOff>
      <xdr:row>63</xdr:row>
      <xdr:rowOff>15875</xdr:rowOff>
    </xdr:from>
    <xdr:to>
      <xdr:col>12</xdr:col>
      <xdr:colOff>587375</xdr:colOff>
      <xdr:row>75</xdr:row>
      <xdr:rowOff>9525</xdr:rowOff>
    </xdr:to>
    <xdr:sp macro="" textlink="">
      <xdr:nvSpPr>
        <xdr:cNvPr id="14" name="13 CuadroTexto"/>
        <xdr:cNvSpPr txBox="1"/>
      </xdr:nvSpPr>
      <xdr:spPr>
        <a:xfrm>
          <a:off x="1501775" y="14263688"/>
          <a:ext cx="8475663" cy="13271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200"/>
            </a:lnSpc>
          </a:pPr>
          <a:endParaRPr lang="es-MX" sz="1100">
            <a:latin typeface="Arial" pitchFamily="34" charset="0"/>
            <a:cs typeface="Arial" pitchFamily="34" charset="0"/>
          </a:endParaRPr>
        </a:p>
        <a:p>
          <a:pPr algn="ctr"/>
          <a:r>
            <a:rPr lang="es-MX" sz="1100">
              <a:latin typeface="Arial" pitchFamily="34" charset="0"/>
              <a:cs typeface="Arial" pitchFamily="34" charset="0"/>
            </a:rPr>
            <a:t>_______________________________                                             __________________________________</a:t>
          </a:r>
        </a:p>
        <a:p>
          <a:pPr algn="ctr"/>
          <a:r>
            <a:rPr lang="es-MX" sz="1100" baseline="0">
              <a:latin typeface="Arial" pitchFamily="34" charset="0"/>
              <a:cs typeface="Arial" pitchFamily="34" charset="0"/>
            </a:rPr>
            <a:t>TEC.  MARGARITA GALLEGOS SOTO                                            C.P. LILIA TERESA MARTINEZ FLORES</a:t>
          </a:r>
        </a:p>
        <a:p>
          <a:pPr algn="ctr"/>
          <a:r>
            <a:rPr lang="es-MX" sz="1100" baseline="0">
              <a:latin typeface="Arial" pitchFamily="34" charset="0"/>
              <a:cs typeface="Arial" pitchFamily="34" charset="0"/>
            </a:rPr>
            <a:t> PRESIDENTA MUNICIPAL S.F.R.                                                         DIRECTORA GRAL. DE ORGOA</a:t>
          </a:r>
          <a:endParaRPr lang="es-MX" sz="11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48371</xdr:colOff>
      <xdr:row>0</xdr:row>
      <xdr:rowOff>0</xdr:rowOff>
    </xdr:from>
    <xdr:to>
      <xdr:col>3</xdr:col>
      <xdr:colOff>336175</xdr:colOff>
      <xdr:row>5</xdr:row>
      <xdr:rowOff>15503</xdr:rowOff>
    </xdr:to>
    <xdr:pic>
      <xdr:nvPicPr>
        <xdr:cNvPr id="7649" name="Imagen 10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46" t="28564" r="10417" b="20506"/>
        <a:stretch>
          <a:fillRect/>
        </a:stretch>
      </xdr:blipFill>
      <xdr:spPr bwMode="auto">
        <a:xfrm>
          <a:off x="113739" y="0"/>
          <a:ext cx="2715745" cy="921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18676</xdr:rowOff>
    </xdr:from>
    <xdr:to>
      <xdr:col>3</xdr:col>
      <xdr:colOff>222436</xdr:colOff>
      <xdr:row>39</xdr:row>
      <xdr:rowOff>62194</xdr:rowOff>
    </xdr:to>
    <xdr:pic>
      <xdr:nvPicPr>
        <xdr:cNvPr id="5" name="Imagen 10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46" t="28564" r="10417" b="20506"/>
        <a:stretch>
          <a:fillRect/>
        </a:stretch>
      </xdr:blipFill>
      <xdr:spPr bwMode="auto">
        <a:xfrm>
          <a:off x="0" y="8217647"/>
          <a:ext cx="2715745" cy="921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58"/>
  <sheetViews>
    <sheetView tabSelected="1" topLeftCell="A47" zoomScale="102" zoomScaleNormal="102" workbookViewId="0">
      <selection activeCell="G59" sqref="G59"/>
    </sheetView>
  </sheetViews>
  <sheetFormatPr baseColWidth="10" defaultRowHeight="9" x14ac:dyDescent="0.15"/>
  <cols>
    <col min="1" max="1" width="1" style="1" customWidth="1"/>
    <col min="2" max="2" width="5.42578125" style="1" customWidth="1"/>
    <col min="3" max="3" width="31" style="1" customWidth="1"/>
    <col min="4" max="5" width="11.7109375" style="1" customWidth="1"/>
    <col min="6" max="6" width="11.28515625" style="1" customWidth="1"/>
    <col min="7" max="7" width="12" style="1" customWidth="1"/>
    <col min="8" max="8" width="11.7109375" style="1" customWidth="1"/>
    <col min="9" max="9" width="11.42578125" style="1" customWidth="1"/>
    <col min="10" max="10" width="11.85546875" style="1" customWidth="1"/>
    <col min="11" max="11" width="11.140625" style="1" customWidth="1"/>
    <col min="12" max="12" width="10.5703125" style="1" customWidth="1"/>
    <col min="13" max="13" width="11.140625" style="1" customWidth="1"/>
    <col min="14" max="15" width="11.42578125" style="1" customWidth="1"/>
    <col min="16" max="16384" width="11.42578125" style="1"/>
  </cols>
  <sheetData>
    <row r="1" spans="2:20" ht="15.75" customHeight="1" x14ac:dyDescent="0.15">
      <c r="J1" s="1" t="s">
        <v>12</v>
      </c>
    </row>
    <row r="2" spans="2:20" ht="12.75" x14ac:dyDescent="0.2">
      <c r="B2" s="86" t="s">
        <v>0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</row>
    <row r="3" spans="2:20" ht="14.25" customHeight="1" x14ac:dyDescent="0.2">
      <c r="B3" s="10"/>
      <c r="D3" s="21"/>
      <c r="E3" s="21"/>
    </row>
    <row r="4" spans="2:20" ht="12" x14ac:dyDescent="0.2">
      <c r="B4" s="10"/>
      <c r="G4" s="9" t="s">
        <v>17</v>
      </c>
    </row>
    <row r="5" spans="2:20" ht="18" customHeight="1" x14ac:dyDescent="0.2">
      <c r="B5" s="10"/>
      <c r="G5" s="9" t="s">
        <v>18</v>
      </c>
      <c r="H5" s="7"/>
      <c r="I5" s="7"/>
      <c r="J5" s="7"/>
      <c r="K5" s="7"/>
    </row>
    <row r="6" spans="2:20" ht="17.25" customHeight="1" x14ac:dyDescent="0.2">
      <c r="B6" s="10"/>
      <c r="C6" s="21" t="s">
        <v>40</v>
      </c>
      <c r="G6" s="9" t="s">
        <v>19</v>
      </c>
      <c r="H6" s="11" t="s">
        <v>31</v>
      </c>
      <c r="I6" s="11"/>
      <c r="J6" s="11"/>
      <c r="K6" s="11"/>
    </row>
    <row r="7" spans="2:20" ht="13.5" customHeight="1" x14ac:dyDescent="0.15">
      <c r="G7" s="9" t="s">
        <v>20</v>
      </c>
      <c r="H7" s="12" t="s">
        <v>42</v>
      </c>
      <c r="I7" s="12"/>
      <c r="J7" s="12"/>
      <c r="K7" s="12"/>
    </row>
    <row r="8" spans="2:20" ht="16.5" customHeight="1" thickBot="1" x14ac:dyDescent="0.2"/>
    <row r="9" spans="2:20" ht="18" customHeight="1" thickBot="1" x14ac:dyDescent="0.2">
      <c r="B9" s="87" t="s">
        <v>13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9"/>
    </row>
    <row r="10" spans="2:20" ht="24.75" customHeight="1" thickBot="1" x14ac:dyDescent="0.2">
      <c r="B10" s="90" t="s">
        <v>1</v>
      </c>
      <c r="C10" s="91"/>
      <c r="D10" s="4" t="s">
        <v>4</v>
      </c>
      <c r="E10" s="4" t="s">
        <v>43</v>
      </c>
      <c r="F10" s="4" t="s">
        <v>4</v>
      </c>
      <c r="G10" s="4" t="s">
        <v>44</v>
      </c>
      <c r="H10" s="4" t="s">
        <v>4</v>
      </c>
      <c r="I10" s="4" t="s">
        <v>45</v>
      </c>
      <c r="J10" s="92" t="s">
        <v>7</v>
      </c>
      <c r="K10" s="93"/>
      <c r="L10" s="5" t="s">
        <v>9</v>
      </c>
      <c r="M10" s="92" t="s">
        <v>10</v>
      </c>
      <c r="N10" s="93"/>
      <c r="O10" s="4" t="s">
        <v>9</v>
      </c>
    </row>
    <row r="11" spans="2:20" ht="37.5" customHeight="1" thickBot="1" x14ac:dyDescent="0.2">
      <c r="B11" s="2" t="s">
        <v>2</v>
      </c>
      <c r="C11" s="2" t="s">
        <v>3</v>
      </c>
      <c r="D11" s="2" t="s">
        <v>5</v>
      </c>
      <c r="E11" s="2" t="s">
        <v>6</v>
      </c>
      <c r="F11" s="2" t="s">
        <v>5</v>
      </c>
      <c r="G11" s="2" t="s">
        <v>6</v>
      </c>
      <c r="H11" s="2" t="s">
        <v>5</v>
      </c>
      <c r="I11" s="2" t="s">
        <v>6</v>
      </c>
      <c r="J11" s="2" t="s">
        <v>5</v>
      </c>
      <c r="K11" s="2" t="s">
        <v>6</v>
      </c>
      <c r="L11" s="6" t="s">
        <v>8</v>
      </c>
      <c r="M11" s="2" t="s">
        <v>5</v>
      </c>
      <c r="N11" s="2" t="s">
        <v>6</v>
      </c>
      <c r="O11" s="2" t="s">
        <v>11</v>
      </c>
      <c r="P11" s="3"/>
      <c r="Q11" s="3"/>
      <c r="R11" s="3"/>
      <c r="S11" s="3"/>
      <c r="T11" s="3"/>
    </row>
    <row r="12" spans="2:20" ht="24" customHeight="1" x14ac:dyDescent="0.2">
      <c r="B12" s="77">
        <v>61</v>
      </c>
      <c r="C12" s="17" t="s">
        <v>39</v>
      </c>
      <c r="D12" s="18">
        <v>0</v>
      </c>
      <c r="E12" s="18">
        <f>N12/12</f>
        <v>105154.89583333333</v>
      </c>
      <c r="F12" s="18">
        <v>0</v>
      </c>
      <c r="G12" s="18">
        <f>E12</f>
        <v>105154.89583333333</v>
      </c>
      <c r="H12" s="18">
        <v>0</v>
      </c>
      <c r="I12" s="19">
        <f>G12</f>
        <v>105154.89583333333</v>
      </c>
      <c r="J12" s="25">
        <f t="shared" ref="J12:K14" si="0">D12+F12+H12</f>
        <v>0</v>
      </c>
      <c r="K12" s="26">
        <f>E12+G12+I12</f>
        <v>315464.6875</v>
      </c>
      <c r="L12" s="70">
        <f>+J12/K12*100</f>
        <v>0</v>
      </c>
      <c r="M12" s="25">
        <f>J12</f>
        <v>0</v>
      </c>
      <c r="N12" s="26">
        <v>1261858.75</v>
      </c>
      <c r="O12" s="76">
        <f>+M12/N12*100</f>
        <v>0</v>
      </c>
      <c r="P12" s="3"/>
      <c r="Q12" s="3"/>
      <c r="R12" s="3"/>
      <c r="S12" s="3"/>
      <c r="T12" s="3"/>
    </row>
    <row r="13" spans="2:20" ht="46.5" customHeight="1" x14ac:dyDescent="0.2">
      <c r="B13" s="77">
        <v>73</v>
      </c>
      <c r="C13" s="17" t="s">
        <v>37</v>
      </c>
      <c r="D13" s="18">
        <v>2790620.57</v>
      </c>
      <c r="E13" s="18">
        <f>N13/12</f>
        <v>2035574.4166666667</v>
      </c>
      <c r="F13" s="18">
        <v>2666944.2999999998</v>
      </c>
      <c r="G13" s="18">
        <f>E13</f>
        <v>2035574.4166666667</v>
      </c>
      <c r="H13" s="18">
        <v>2783685.33</v>
      </c>
      <c r="I13" s="19">
        <f>G13</f>
        <v>2035574.4166666667</v>
      </c>
      <c r="J13" s="25">
        <f t="shared" si="0"/>
        <v>8241250.1999999993</v>
      </c>
      <c r="K13" s="26">
        <f>E13+G13+I13</f>
        <v>6106723.25</v>
      </c>
      <c r="L13" s="70">
        <f>+J13/K13*100</f>
        <v>134.95372006583071</v>
      </c>
      <c r="M13" s="25">
        <v>8241250.2000000002</v>
      </c>
      <c r="N13" s="26">
        <v>24426893</v>
      </c>
      <c r="O13" s="76">
        <f>+M13/N13*100</f>
        <v>33.738430016457684</v>
      </c>
      <c r="Q13" s="24"/>
    </row>
    <row r="14" spans="2:20" ht="20.100000000000001" customHeight="1" thickBot="1" x14ac:dyDescent="0.25">
      <c r="B14" s="43">
        <v>93</v>
      </c>
      <c r="C14" s="78" t="s">
        <v>38</v>
      </c>
      <c r="D14" s="45">
        <v>0</v>
      </c>
      <c r="E14" s="45">
        <f>N14/12</f>
        <v>221925.58333333334</v>
      </c>
      <c r="F14" s="45"/>
      <c r="G14" s="45">
        <f>E14</f>
        <v>221925.58333333334</v>
      </c>
      <c r="H14" s="45">
        <v>0</v>
      </c>
      <c r="I14" s="55">
        <f>G14</f>
        <v>221925.58333333334</v>
      </c>
      <c r="J14" s="47">
        <f t="shared" si="0"/>
        <v>0</v>
      </c>
      <c r="K14" s="45">
        <f t="shared" si="0"/>
        <v>665776.75</v>
      </c>
      <c r="L14" s="79">
        <f>+J14/K14*100</f>
        <v>0</v>
      </c>
      <c r="M14" s="47">
        <v>0</v>
      </c>
      <c r="N14" s="45">
        <v>2663107</v>
      </c>
      <c r="O14" s="49">
        <f>+M14/N14*100</f>
        <v>0</v>
      </c>
      <c r="Q14" s="24"/>
    </row>
    <row r="15" spans="2:20" ht="9.75" thickBot="1" x14ac:dyDescent="0.2">
      <c r="Q15" s="7"/>
    </row>
    <row r="16" spans="2:20" ht="20.100000000000001" customHeight="1" thickBot="1" x14ac:dyDescent="0.25">
      <c r="B16" s="7"/>
      <c r="C16" s="8" t="s">
        <v>14</v>
      </c>
      <c r="D16" s="33">
        <f t="shared" ref="D16:K16" si="1">SUM(D12:D14)</f>
        <v>2790620.57</v>
      </c>
      <c r="E16" s="34">
        <f t="shared" si="1"/>
        <v>2362654.8958333335</v>
      </c>
      <c r="F16" s="34">
        <f t="shared" si="1"/>
        <v>2666944.2999999998</v>
      </c>
      <c r="G16" s="34">
        <f t="shared" si="1"/>
        <v>2362654.8958333335</v>
      </c>
      <c r="H16" s="34">
        <f t="shared" si="1"/>
        <v>2783685.33</v>
      </c>
      <c r="I16" s="35">
        <f t="shared" si="1"/>
        <v>2362654.8958333335</v>
      </c>
      <c r="J16" s="35">
        <f t="shared" si="1"/>
        <v>8241250.1999999993</v>
      </c>
      <c r="K16" s="34">
        <f t="shared" si="1"/>
        <v>7087964.6875</v>
      </c>
      <c r="L16" s="35">
        <f>J16/K16*100</f>
        <v>116.27103919597511</v>
      </c>
      <c r="M16" s="33">
        <f>SUM(M12:M14)</f>
        <v>8241250.2000000002</v>
      </c>
      <c r="N16" s="34">
        <f>SUM(N12:N14)</f>
        <v>28351858.75</v>
      </c>
      <c r="O16" s="36">
        <f>M16/N16*100</f>
        <v>29.06775979899378</v>
      </c>
      <c r="Q16" s="7"/>
    </row>
    <row r="17" spans="2:18" x14ac:dyDescent="0.15">
      <c r="Q17" s="7"/>
    </row>
    <row r="18" spans="2:18" ht="9.75" thickBot="1" x14ac:dyDescent="0.2">
      <c r="J18" s="13"/>
      <c r="K18" s="14"/>
      <c r="Q18" s="7"/>
    </row>
    <row r="19" spans="2:18" ht="17.25" customHeight="1" thickBot="1" x14ac:dyDescent="0.2">
      <c r="B19" s="94" t="s">
        <v>15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6"/>
      <c r="Q19" s="7"/>
    </row>
    <row r="20" spans="2:18" ht="19.5" customHeight="1" thickBot="1" x14ac:dyDescent="0.2">
      <c r="B20" s="87" t="s">
        <v>24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9"/>
      <c r="Q20" s="7"/>
    </row>
    <row r="21" spans="2:18" ht="27" customHeight="1" thickBot="1" x14ac:dyDescent="0.2">
      <c r="B21" s="90" t="s">
        <v>1</v>
      </c>
      <c r="C21" s="91"/>
      <c r="D21" s="4" t="s">
        <v>4</v>
      </c>
      <c r="E21" s="4" t="s">
        <v>43</v>
      </c>
      <c r="F21" s="4" t="s">
        <v>4</v>
      </c>
      <c r="G21" s="4" t="s">
        <v>44</v>
      </c>
      <c r="H21" s="4" t="s">
        <v>4</v>
      </c>
      <c r="I21" s="4" t="s">
        <v>45</v>
      </c>
      <c r="J21" s="92" t="s">
        <v>7</v>
      </c>
      <c r="K21" s="93"/>
      <c r="L21" s="5" t="s">
        <v>9</v>
      </c>
      <c r="M21" s="97" t="s">
        <v>10</v>
      </c>
      <c r="N21" s="98"/>
      <c r="O21" s="72" t="s">
        <v>9</v>
      </c>
      <c r="Q21" s="7"/>
    </row>
    <row r="22" spans="2:18" ht="41.25" customHeight="1" thickBot="1" x14ac:dyDescent="0.2">
      <c r="B22" s="2" t="s">
        <v>2</v>
      </c>
      <c r="C22" s="2" t="s">
        <v>3</v>
      </c>
      <c r="D22" s="2" t="s">
        <v>5</v>
      </c>
      <c r="E22" s="2" t="s">
        <v>6</v>
      </c>
      <c r="F22" s="2" t="s">
        <v>5</v>
      </c>
      <c r="G22" s="2" t="s">
        <v>6</v>
      </c>
      <c r="H22" s="2" t="s">
        <v>5</v>
      </c>
      <c r="I22" s="2" t="s">
        <v>6</v>
      </c>
      <c r="J22" s="2" t="s">
        <v>5</v>
      </c>
      <c r="K22" s="2" t="s">
        <v>6</v>
      </c>
      <c r="L22" s="6" t="s">
        <v>8</v>
      </c>
      <c r="M22" s="2" t="s">
        <v>5</v>
      </c>
      <c r="N22" s="2" t="s">
        <v>6</v>
      </c>
      <c r="O22" s="2" t="s">
        <v>11</v>
      </c>
      <c r="P22" s="3"/>
      <c r="Q22" s="3"/>
      <c r="R22" s="3"/>
    </row>
    <row r="23" spans="2:18" ht="20.100000000000001" customHeight="1" x14ac:dyDescent="0.2">
      <c r="B23" s="37" t="s">
        <v>25</v>
      </c>
      <c r="C23" s="38" t="s">
        <v>29</v>
      </c>
      <c r="D23" s="27">
        <v>797938.73</v>
      </c>
      <c r="E23" s="27">
        <f>N23/12</f>
        <v>801320.8158333333</v>
      </c>
      <c r="F23" s="27">
        <v>886298.28</v>
      </c>
      <c r="G23" s="27">
        <f>E23</f>
        <v>801320.8158333333</v>
      </c>
      <c r="H23" s="27">
        <v>859869.24</v>
      </c>
      <c r="I23" s="27">
        <f>G23</f>
        <v>801320.8158333333</v>
      </c>
      <c r="J23" s="28">
        <f>+D23+F23+H23</f>
        <v>2544106.25</v>
      </c>
      <c r="K23" s="27">
        <f>+E23+G23+I23</f>
        <v>2403962.4474999998</v>
      </c>
      <c r="L23" s="69">
        <f>+J23/K23*100</f>
        <v>105.82970015383322</v>
      </c>
      <c r="M23" s="73">
        <v>2544106.25</v>
      </c>
      <c r="N23" s="29">
        <v>9615849.7899999991</v>
      </c>
      <c r="O23" s="39">
        <f>M23*100/N23</f>
        <v>26.457425038458304</v>
      </c>
      <c r="P23" s="23"/>
    </row>
    <row r="24" spans="2:18" ht="20.100000000000001" customHeight="1" x14ac:dyDescent="0.2">
      <c r="B24" s="40" t="s">
        <v>26</v>
      </c>
      <c r="C24" s="15" t="s">
        <v>21</v>
      </c>
      <c r="D24" s="26">
        <v>162368.14000000001</v>
      </c>
      <c r="E24" s="26">
        <f>N24/12</f>
        <v>189240.28833333333</v>
      </c>
      <c r="F24" s="26">
        <v>121189.16</v>
      </c>
      <c r="G24" s="26">
        <f>E24</f>
        <v>189240.28833333333</v>
      </c>
      <c r="H24" s="26">
        <v>209284.66</v>
      </c>
      <c r="I24" s="26">
        <f>G24</f>
        <v>189240.28833333333</v>
      </c>
      <c r="J24" s="30">
        <f t="shared" ref="J24:K27" si="2">+D24+F24+H24</f>
        <v>492841.96000000008</v>
      </c>
      <c r="K24" s="31">
        <f>+E24+G24+I24</f>
        <v>567720.86499999999</v>
      </c>
      <c r="L24" s="70">
        <f>+J24/K24*100</f>
        <v>86.810612465335424</v>
      </c>
      <c r="M24" s="74">
        <v>492841.96</v>
      </c>
      <c r="N24" s="32">
        <v>2270883.46</v>
      </c>
      <c r="O24" s="41">
        <f>M24*100/N24</f>
        <v>21.702653116333853</v>
      </c>
      <c r="P24" s="23"/>
    </row>
    <row r="25" spans="2:18" ht="20.100000000000001" customHeight="1" x14ac:dyDescent="0.2">
      <c r="B25" s="42" t="s">
        <v>27</v>
      </c>
      <c r="C25" s="16" t="s">
        <v>22</v>
      </c>
      <c r="D25" s="31">
        <v>1581769.55</v>
      </c>
      <c r="E25" s="26">
        <f>N25/12</f>
        <v>1254853.3574999999</v>
      </c>
      <c r="F25" s="31">
        <v>1353607.43</v>
      </c>
      <c r="G25" s="31">
        <f>E25</f>
        <v>1254853.3574999999</v>
      </c>
      <c r="H25" s="31">
        <v>1778748.32</v>
      </c>
      <c r="I25" s="31">
        <f>G25</f>
        <v>1254853.3574999999</v>
      </c>
      <c r="J25" s="30">
        <f t="shared" si="2"/>
        <v>4714125.3</v>
      </c>
      <c r="K25" s="31">
        <f t="shared" si="2"/>
        <v>3764560.0724999998</v>
      </c>
      <c r="L25" s="70">
        <f>+J25/K25*100</f>
        <v>125.22380329209103</v>
      </c>
      <c r="M25" s="74">
        <v>4714125.3</v>
      </c>
      <c r="N25" s="32">
        <v>15058240.289999999</v>
      </c>
      <c r="O25" s="41">
        <f>M25*100/N25</f>
        <v>31.305950823022762</v>
      </c>
      <c r="P25" s="23"/>
    </row>
    <row r="26" spans="2:18" ht="26.25" customHeight="1" x14ac:dyDescent="0.2">
      <c r="B26" s="42" t="s">
        <v>28</v>
      </c>
      <c r="C26" s="20" t="s">
        <v>30</v>
      </c>
      <c r="D26" s="31">
        <v>162707.60999999999</v>
      </c>
      <c r="E26" s="26">
        <f>N26/12</f>
        <v>112100.85083333333</v>
      </c>
      <c r="F26" s="31">
        <v>188542.65</v>
      </c>
      <c r="G26" s="31">
        <f>E26</f>
        <v>112100.85083333333</v>
      </c>
      <c r="H26" s="31">
        <v>225760.78</v>
      </c>
      <c r="I26" s="31">
        <f>G26</f>
        <v>112100.85083333333</v>
      </c>
      <c r="J26" s="30">
        <f t="shared" si="2"/>
        <v>577011.04</v>
      </c>
      <c r="K26" s="31">
        <f t="shared" si="2"/>
        <v>336302.55249999999</v>
      </c>
      <c r="L26" s="70">
        <f>+J26/K26*100</f>
        <v>171.57498083515142</v>
      </c>
      <c r="M26" s="74">
        <v>577011.04</v>
      </c>
      <c r="N26" s="32">
        <v>1345210.21</v>
      </c>
      <c r="O26" s="41">
        <f>M26*100/N26</f>
        <v>42.893745208787855</v>
      </c>
      <c r="P26" s="23"/>
    </row>
    <row r="27" spans="2:18" ht="19.5" customHeight="1" thickBot="1" x14ac:dyDescent="0.25">
      <c r="B27" s="43">
        <v>5000</v>
      </c>
      <c r="C27" s="44" t="s">
        <v>23</v>
      </c>
      <c r="D27" s="45">
        <v>11942.66</v>
      </c>
      <c r="E27" s="46">
        <f>N27/12</f>
        <v>5139.583333333333</v>
      </c>
      <c r="F27" s="45">
        <v>0</v>
      </c>
      <c r="G27" s="45">
        <f>E27</f>
        <v>5139.583333333333</v>
      </c>
      <c r="H27" s="45">
        <v>0</v>
      </c>
      <c r="I27" s="45">
        <f>G27</f>
        <v>5139.583333333333</v>
      </c>
      <c r="J27" s="47">
        <f t="shared" si="2"/>
        <v>11942.66</v>
      </c>
      <c r="K27" s="45">
        <f t="shared" si="2"/>
        <v>15418.75</v>
      </c>
      <c r="L27" s="71">
        <f>+J27/K27*100</f>
        <v>77.455435751925421</v>
      </c>
      <c r="M27" s="75">
        <v>11942.66</v>
      </c>
      <c r="N27" s="48">
        <v>61675</v>
      </c>
      <c r="O27" s="49">
        <f>M27*100/N27</f>
        <v>19.363858937981355</v>
      </c>
      <c r="P27" s="23"/>
    </row>
    <row r="28" spans="2:18" ht="9.75" thickBot="1" x14ac:dyDescent="0.2"/>
    <row r="29" spans="2:18" ht="20.100000000000001" customHeight="1" thickBot="1" x14ac:dyDescent="0.25">
      <c r="B29" s="7"/>
      <c r="C29" s="8" t="s">
        <v>14</v>
      </c>
      <c r="D29" s="33">
        <f t="shared" ref="D29:K29" si="3">SUM(D23:D27)</f>
        <v>2716726.69</v>
      </c>
      <c r="E29" s="34">
        <f t="shared" si="3"/>
        <v>2362654.8958333335</v>
      </c>
      <c r="F29" s="34">
        <f t="shared" si="3"/>
        <v>2549637.52</v>
      </c>
      <c r="G29" s="34">
        <f t="shared" si="3"/>
        <v>2362654.8958333335</v>
      </c>
      <c r="H29" s="34">
        <f t="shared" si="3"/>
        <v>3073662.9999999995</v>
      </c>
      <c r="I29" s="36">
        <f t="shared" si="3"/>
        <v>2362654.8958333335</v>
      </c>
      <c r="J29" s="33">
        <f t="shared" si="3"/>
        <v>8340027.21</v>
      </c>
      <c r="K29" s="34">
        <f t="shared" si="3"/>
        <v>7087964.6875</v>
      </c>
      <c r="L29" s="36">
        <f>J29*100/K29</f>
        <v>117.66462697970375</v>
      </c>
      <c r="M29" s="33">
        <f>SUM(M23:M27)</f>
        <v>8340027.21</v>
      </c>
      <c r="N29" s="34">
        <f>SUM(N23:N27)</f>
        <v>28351858.75</v>
      </c>
      <c r="O29" s="36">
        <f>M29*100/N29</f>
        <v>29.416156744925939</v>
      </c>
    </row>
    <row r="30" spans="2:18" ht="15" customHeight="1" x14ac:dyDescent="0.15">
      <c r="J30" s="1" t="s">
        <v>12</v>
      </c>
    </row>
    <row r="31" spans="2:18" ht="15" customHeight="1" x14ac:dyDescent="0.15"/>
    <row r="32" spans="2:18" ht="15" customHeight="1" x14ac:dyDescent="0.15"/>
    <row r="33" spans="2:20" ht="9.75" customHeight="1" x14ac:dyDescent="0.15"/>
    <row r="34" spans="2:20" ht="15.75" customHeight="1" x14ac:dyDescent="0.15"/>
    <row r="35" spans="2:20" ht="18" customHeight="1" x14ac:dyDescent="0.15"/>
    <row r="36" spans="2:20" ht="12.75" x14ac:dyDescent="0.2">
      <c r="B36" s="86" t="s">
        <v>0</v>
      </c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</row>
    <row r="37" spans="2:20" ht="12" x14ac:dyDescent="0.2">
      <c r="B37" s="10"/>
      <c r="D37" s="22"/>
      <c r="E37" s="22"/>
    </row>
    <row r="38" spans="2:20" ht="12" x14ac:dyDescent="0.2">
      <c r="B38" s="10"/>
      <c r="G38" s="9" t="s">
        <v>17</v>
      </c>
    </row>
    <row r="39" spans="2:20" ht="15.75" customHeight="1" x14ac:dyDescent="0.2">
      <c r="B39" s="10"/>
      <c r="G39" s="9" t="s">
        <v>18</v>
      </c>
      <c r="H39" s="7"/>
      <c r="I39" s="7"/>
      <c r="J39" s="7"/>
      <c r="K39" s="7"/>
    </row>
    <row r="40" spans="2:20" ht="17.25" customHeight="1" x14ac:dyDescent="0.2">
      <c r="B40" s="10"/>
      <c r="C40" s="22" t="s">
        <v>41</v>
      </c>
      <c r="G40" s="9" t="s">
        <v>19</v>
      </c>
      <c r="H40" s="11" t="s">
        <v>31</v>
      </c>
      <c r="I40" s="11"/>
      <c r="J40" s="11"/>
      <c r="K40" s="11"/>
    </row>
    <row r="41" spans="2:20" ht="13.5" customHeight="1" x14ac:dyDescent="0.15">
      <c r="G41" s="9" t="s">
        <v>20</v>
      </c>
      <c r="H41" s="12" t="s">
        <v>42</v>
      </c>
      <c r="I41" s="12"/>
      <c r="J41" s="12"/>
      <c r="K41" s="12"/>
    </row>
    <row r="42" spans="2:20" ht="13.5" customHeight="1" x14ac:dyDescent="0.15">
      <c r="G42" s="9"/>
      <c r="H42" s="7"/>
      <c r="I42" s="7"/>
      <c r="J42" s="7"/>
      <c r="K42" s="7"/>
    </row>
    <row r="43" spans="2:20" ht="13.5" customHeight="1" thickBot="1" x14ac:dyDescent="0.2">
      <c r="G43" s="9"/>
      <c r="H43" s="7"/>
      <c r="I43" s="7"/>
      <c r="J43" s="7"/>
      <c r="K43" s="7"/>
    </row>
    <row r="44" spans="2:20" ht="24" customHeight="1" thickBot="1" x14ac:dyDescent="0.2">
      <c r="B44" s="87" t="s">
        <v>16</v>
      </c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9"/>
    </row>
    <row r="45" spans="2:20" ht="41.25" customHeight="1" thickBot="1" x14ac:dyDescent="0.2">
      <c r="B45" s="90" t="s">
        <v>1</v>
      </c>
      <c r="C45" s="91"/>
      <c r="D45" s="4" t="s">
        <v>4</v>
      </c>
      <c r="E45" s="4" t="s">
        <v>43</v>
      </c>
      <c r="F45" s="4" t="s">
        <v>4</v>
      </c>
      <c r="G45" s="4" t="s">
        <v>44</v>
      </c>
      <c r="H45" s="4" t="s">
        <v>4</v>
      </c>
      <c r="I45" s="4" t="s">
        <v>45</v>
      </c>
      <c r="J45" s="92" t="s">
        <v>7</v>
      </c>
      <c r="K45" s="93"/>
      <c r="L45" s="5" t="s">
        <v>9</v>
      </c>
      <c r="M45" s="97" t="s">
        <v>10</v>
      </c>
      <c r="N45" s="98"/>
      <c r="O45" s="72" t="s">
        <v>9</v>
      </c>
    </row>
    <row r="46" spans="2:20" ht="57" customHeight="1" thickBot="1" x14ac:dyDescent="0.2">
      <c r="B46" s="2" t="s">
        <v>2</v>
      </c>
      <c r="C46" s="2" t="s">
        <v>3</v>
      </c>
      <c r="D46" s="2" t="s">
        <v>5</v>
      </c>
      <c r="E46" s="2" t="s">
        <v>6</v>
      </c>
      <c r="F46" s="2" t="s">
        <v>5</v>
      </c>
      <c r="G46" s="2" t="s">
        <v>6</v>
      </c>
      <c r="H46" s="2" t="s">
        <v>5</v>
      </c>
      <c r="I46" s="2" t="s">
        <v>6</v>
      </c>
      <c r="J46" s="2" t="s">
        <v>5</v>
      </c>
      <c r="K46" s="2" t="s">
        <v>6</v>
      </c>
      <c r="L46" s="6" t="s">
        <v>8</v>
      </c>
      <c r="M46" s="2" t="s">
        <v>5</v>
      </c>
      <c r="N46" s="2" t="s">
        <v>6</v>
      </c>
      <c r="O46" s="2" t="s">
        <v>11</v>
      </c>
      <c r="P46" s="3"/>
      <c r="Q46" s="3"/>
      <c r="R46" s="3"/>
      <c r="S46" s="3"/>
      <c r="T46" s="3"/>
    </row>
    <row r="47" spans="2:20" ht="24.75" customHeight="1" x14ac:dyDescent="0.2">
      <c r="B47" s="63" t="s">
        <v>32</v>
      </c>
      <c r="C47" s="64" t="s">
        <v>46</v>
      </c>
      <c r="D47" s="50">
        <v>114397.15</v>
      </c>
      <c r="E47" s="50">
        <f>N47/12</f>
        <v>93429.635833333319</v>
      </c>
      <c r="F47" s="50">
        <v>69278.67</v>
      </c>
      <c r="G47" s="50">
        <f t="shared" ref="G47:G50" si="4">E47</f>
        <v>93429.635833333319</v>
      </c>
      <c r="H47" s="50">
        <v>66033.710000000006</v>
      </c>
      <c r="I47" s="51">
        <f t="shared" ref="I47:I50" si="5">G47</f>
        <v>93429.635833333319</v>
      </c>
      <c r="J47" s="52">
        <f>D47+F47+H47</f>
        <v>249709.53000000003</v>
      </c>
      <c r="K47" s="50">
        <f>E47+G47+I47</f>
        <v>280288.90749999997</v>
      </c>
      <c r="L47" s="80">
        <f>J47/K47*100</f>
        <v>89.090050771987848</v>
      </c>
      <c r="M47" s="83">
        <v>249709.53</v>
      </c>
      <c r="N47" s="50">
        <v>1121155.6299999999</v>
      </c>
      <c r="O47" s="51">
        <f>M47/N47*100</f>
        <v>22.272512692996958</v>
      </c>
      <c r="Q47" s="24"/>
      <c r="R47" s="7"/>
    </row>
    <row r="48" spans="2:20" ht="24" customHeight="1" x14ac:dyDescent="0.2">
      <c r="B48" s="65" t="s">
        <v>33</v>
      </c>
      <c r="C48" s="66" t="s">
        <v>36</v>
      </c>
      <c r="D48" s="31">
        <v>0</v>
      </c>
      <c r="E48" s="31">
        <f>N48/12</f>
        <v>1961.6216666666667</v>
      </c>
      <c r="F48" s="31">
        <v>0</v>
      </c>
      <c r="G48" s="31">
        <f>E48</f>
        <v>1961.6216666666667</v>
      </c>
      <c r="H48" s="31">
        <v>0</v>
      </c>
      <c r="I48" s="53">
        <f>G48</f>
        <v>1961.6216666666667</v>
      </c>
      <c r="J48" s="54">
        <f>D48+F48+H48</f>
        <v>0</v>
      </c>
      <c r="K48" s="31">
        <f>E48+G48+I48</f>
        <v>5884.8649999999998</v>
      </c>
      <c r="L48" s="81">
        <f t="shared" ref="L48:L50" si="6">J48/K48*100</f>
        <v>0</v>
      </c>
      <c r="M48" s="30">
        <v>0</v>
      </c>
      <c r="N48" s="31">
        <v>23539.46</v>
      </c>
      <c r="O48" s="53">
        <f t="shared" ref="O48:O50" si="7">M48/N48*100</f>
        <v>0</v>
      </c>
      <c r="Q48" s="24"/>
      <c r="R48" s="7"/>
    </row>
    <row r="49" spans="2:18" ht="24.75" customHeight="1" x14ac:dyDescent="0.2">
      <c r="B49" s="65" t="s">
        <v>34</v>
      </c>
      <c r="C49" s="66" t="s">
        <v>46</v>
      </c>
      <c r="D49" s="31">
        <v>568065.64</v>
      </c>
      <c r="E49" s="31">
        <f t="shared" ref="E49:E50" si="8">N49/12</f>
        <v>449985.80750000005</v>
      </c>
      <c r="F49" s="31">
        <v>577993.23</v>
      </c>
      <c r="G49" s="31">
        <f t="shared" si="4"/>
        <v>449985.80750000005</v>
      </c>
      <c r="H49" s="31">
        <v>604293.89</v>
      </c>
      <c r="I49" s="53">
        <f t="shared" si="5"/>
        <v>449985.80750000005</v>
      </c>
      <c r="J49" s="54">
        <f t="shared" ref="J49:J50" si="9">D49+F49+H49</f>
        <v>1750352.7600000002</v>
      </c>
      <c r="K49" s="31">
        <f t="shared" ref="K49:K50" si="10">E49+G49+I49</f>
        <v>1349957.4225000001</v>
      </c>
      <c r="L49" s="81">
        <f t="shared" si="6"/>
        <v>129.6598493275813</v>
      </c>
      <c r="M49" s="30">
        <v>1750352.76</v>
      </c>
      <c r="N49" s="31">
        <v>5399829.6900000004</v>
      </c>
      <c r="O49" s="53">
        <f t="shared" si="7"/>
        <v>32.414962331895318</v>
      </c>
      <c r="Q49" s="24"/>
      <c r="R49" s="7"/>
    </row>
    <row r="50" spans="2:18" ht="23.25" customHeight="1" thickBot="1" x14ac:dyDescent="0.25">
      <c r="B50" s="67" t="s">
        <v>35</v>
      </c>
      <c r="C50" s="68" t="s">
        <v>46</v>
      </c>
      <c r="D50" s="45">
        <v>2034263.9</v>
      </c>
      <c r="E50" s="45">
        <f t="shared" si="8"/>
        <v>1817277.8308333333</v>
      </c>
      <c r="F50" s="45">
        <v>1902365.62</v>
      </c>
      <c r="G50" s="45">
        <f t="shared" si="4"/>
        <v>1817277.8308333333</v>
      </c>
      <c r="H50" s="45">
        <v>2403335.4</v>
      </c>
      <c r="I50" s="55">
        <f t="shared" si="5"/>
        <v>1817277.8308333333</v>
      </c>
      <c r="J50" s="56">
        <f t="shared" si="9"/>
        <v>6339964.9199999999</v>
      </c>
      <c r="K50" s="45">
        <f t="shared" si="10"/>
        <v>5451833.4924999997</v>
      </c>
      <c r="L50" s="82">
        <f t="shared" si="6"/>
        <v>116.29050903190254</v>
      </c>
      <c r="M50" s="47">
        <v>6339964.9199999999</v>
      </c>
      <c r="N50" s="45">
        <v>21807333.969999999</v>
      </c>
      <c r="O50" s="55">
        <f t="shared" si="7"/>
        <v>29.072627257975636</v>
      </c>
      <c r="Q50" s="24"/>
      <c r="R50" s="7"/>
    </row>
    <row r="51" spans="2:18" ht="12" thickBot="1" x14ac:dyDescent="0.25">
      <c r="D51" s="57"/>
      <c r="E51" s="57"/>
      <c r="F51" s="57"/>
      <c r="G51" s="57"/>
      <c r="H51" s="57"/>
      <c r="I51" s="57"/>
      <c r="J51" s="57"/>
      <c r="K51" s="57"/>
      <c r="L51" s="58"/>
      <c r="M51" s="57"/>
      <c r="N51" s="57"/>
      <c r="O51" s="58"/>
      <c r="Q51" s="7"/>
      <c r="R51" s="7"/>
    </row>
    <row r="52" spans="2:18" ht="20.100000000000001" customHeight="1" thickBot="1" x14ac:dyDescent="0.25">
      <c r="B52" s="7"/>
      <c r="C52" s="8"/>
      <c r="D52" s="59">
        <f t="shared" ref="D52:K52" si="11">SUM(D47:D50)</f>
        <v>2716726.69</v>
      </c>
      <c r="E52" s="60">
        <f t="shared" si="11"/>
        <v>2362654.8958333335</v>
      </c>
      <c r="F52" s="61">
        <f t="shared" si="11"/>
        <v>2549637.52</v>
      </c>
      <c r="G52" s="61">
        <f t="shared" si="11"/>
        <v>2362654.8958333335</v>
      </c>
      <c r="H52" s="61">
        <f t="shared" si="11"/>
        <v>3073663</v>
      </c>
      <c r="I52" s="84">
        <f t="shared" si="11"/>
        <v>2362654.8958333335</v>
      </c>
      <c r="J52" s="59">
        <f t="shared" si="11"/>
        <v>8340027.21</v>
      </c>
      <c r="K52" s="62">
        <f t="shared" si="11"/>
        <v>7087964.6875</v>
      </c>
      <c r="L52" s="85">
        <f>J52*100/K52</f>
        <v>117.66462697970375</v>
      </c>
      <c r="M52" s="33">
        <f>SUM(M47:M50)</f>
        <v>8340027.21</v>
      </c>
      <c r="N52" s="34">
        <f>SUM(N47:N50)</f>
        <v>28351858.75</v>
      </c>
      <c r="O52" s="85">
        <f>M52*100/N52</f>
        <v>29.416156744925939</v>
      </c>
      <c r="Q52" s="7"/>
      <c r="R52" s="7"/>
    </row>
    <row r="53" spans="2:18" x14ac:dyDescent="0.15">
      <c r="Q53" s="7"/>
      <c r="R53" s="7"/>
    </row>
    <row r="54" spans="2:18" x14ac:dyDescent="0.15">
      <c r="Q54" s="7"/>
      <c r="R54" s="7"/>
    </row>
    <row r="55" spans="2:18" ht="17.25" customHeight="1" x14ac:dyDescent="0.15">
      <c r="Q55" s="7"/>
      <c r="R55" s="7"/>
    </row>
    <row r="56" spans="2:18" x14ac:dyDescent="0.15">
      <c r="Q56" s="7"/>
      <c r="R56" s="7"/>
    </row>
    <row r="57" spans="2:18" x14ac:dyDescent="0.15">
      <c r="Q57" s="7"/>
      <c r="R57" s="7"/>
    </row>
    <row r="58" spans="2:18" ht="20.25" customHeight="1" x14ac:dyDescent="0.15">
      <c r="Q58" s="7"/>
      <c r="R58" s="7"/>
    </row>
  </sheetData>
  <mergeCells count="15">
    <mergeCell ref="B19:O19"/>
    <mergeCell ref="B45:C45"/>
    <mergeCell ref="J45:K45"/>
    <mergeCell ref="M45:N45"/>
    <mergeCell ref="B20:O20"/>
    <mergeCell ref="B21:C21"/>
    <mergeCell ref="J21:K21"/>
    <mergeCell ref="M21:N21"/>
    <mergeCell ref="B36:O36"/>
    <mergeCell ref="B44:O44"/>
    <mergeCell ref="B2:O2"/>
    <mergeCell ref="B9:O9"/>
    <mergeCell ref="B10:C10"/>
    <mergeCell ref="J10:K10"/>
    <mergeCell ref="M10:N10"/>
  </mergeCells>
  <pageMargins left="0.23622047244094491" right="0.23622047244094491" top="0.74803149606299213" bottom="0.74803149606299213" header="0" footer="0"/>
  <pageSetup paperSize="9" scale="77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OCT-DIC</vt:lpstr>
    </vt:vector>
  </TitlesOfParts>
  <Company>Windows XP Titan Ultimate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Contabilidad02</cp:lastModifiedBy>
  <cp:lastPrinted>2022-04-12T14:45:20Z</cp:lastPrinted>
  <dcterms:created xsi:type="dcterms:W3CDTF">2014-04-14T16:04:24Z</dcterms:created>
  <dcterms:modified xsi:type="dcterms:W3CDTF">2022-04-12T14:54:07Z</dcterms:modified>
</cp:coreProperties>
</file>