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ocuments\CUENTAS PUBLICAS 2020-2022\Ctas Públicas 2022\Cta. Pública Diciembre\AVANCES\"/>
    </mc:Choice>
  </mc:AlternateContent>
  <bookViews>
    <workbookView xWindow="120" yWindow="345" windowWidth="15240" windowHeight="7410"/>
  </bookViews>
  <sheets>
    <sheet name="OCT-DIC" sheetId="2" r:id="rId1"/>
  </sheets>
  <calcPr calcId="152511"/>
</workbook>
</file>

<file path=xl/calcChain.xml><?xml version="1.0" encoding="utf-8"?>
<calcChain xmlns="http://schemas.openxmlformats.org/spreadsheetml/2006/main">
  <c r="E53" i="2" l="1"/>
  <c r="G53" i="2" s="1"/>
  <c r="N55" i="2"/>
  <c r="H55" i="2"/>
  <c r="F55" i="2"/>
  <c r="D55" i="2"/>
  <c r="J53" i="2"/>
  <c r="M53" i="2" s="1"/>
  <c r="O53" i="2" s="1"/>
  <c r="K53" i="2" l="1"/>
  <c r="L53" i="2" l="1"/>
  <c r="J13" i="2" l="1"/>
  <c r="J27" i="2"/>
  <c r="J26" i="2"/>
  <c r="J25" i="2"/>
  <c r="J24" i="2"/>
  <c r="J23" i="2"/>
  <c r="E50" i="2" l="1"/>
  <c r="G50" i="2" s="1"/>
  <c r="O25" i="2"/>
  <c r="J52" i="2"/>
  <c r="O52" i="2" s="1"/>
  <c r="J51" i="2"/>
  <c r="O51" i="2" s="1"/>
  <c r="J50" i="2"/>
  <c r="M50" i="2" s="1"/>
  <c r="O50" i="2" s="1"/>
  <c r="J49" i="2"/>
  <c r="H29" i="2"/>
  <c r="F29" i="2"/>
  <c r="D29" i="2"/>
  <c r="O24" i="2"/>
  <c r="N29" i="2"/>
  <c r="G49" i="2"/>
  <c r="E51" i="2"/>
  <c r="E52" i="2"/>
  <c r="G52" i="2" s="1"/>
  <c r="I52" i="2" s="1"/>
  <c r="G26" i="2"/>
  <c r="I26" i="2" s="1"/>
  <c r="G14" i="2"/>
  <c r="H16" i="2"/>
  <c r="F16" i="2"/>
  <c r="D16" i="2"/>
  <c r="J12" i="2"/>
  <c r="M12" i="2" s="1"/>
  <c r="O27" i="2"/>
  <c r="J14" i="2"/>
  <c r="M14" i="2" s="1"/>
  <c r="O14" i="2" s="1"/>
  <c r="N16" i="2"/>
  <c r="O26" i="2"/>
  <c r="M29" i="2"/>
  <c r="O23" i="2"/>
  <c r="O13" i="2"/>
  <c r="G51" i="2" l="1"/>
  <c r="E55" i="2"/>
  <c r="J55" i="2"/>
  <c r="I49" i="2"/>
  <c r="G55" i="2"/>
  <c r="I51" i="2"/>
  <c r="K51" i="2" s="1"/>
  <c r="L51" i="2" s="1"/>
  <c r="M16" i="2"/>
  <c r="O16" i="2" s="1"/>
  <c r="I50" i="2"/>
  <c r="K52" i="2"/>
  <c r="L52" i="2" s="1"/>
  <c r="G27" i="2"/>
  <c r="I27" i="2" s="1"/>
  <c r="K26" i="2"/>
  <c r="L26" i="2" s="1"/>
  <c r="K25" i="2"/>
  <c r="L25" i="2" s="1"/>
  <c r="I24" i="2"/>
  <c r="K23" i="2"/>
  <c r="O29" i="2"/>
  <c r="E29" i="2"/>
  <c r="J29" i="2"/>
  <c r="J16" i="2"/>
  <c r="I14" i="2"/>
  <c r="K14" i="2" s="1"/>
  <c r="I13" i="2"/>
  <c r="E16" i="2"/>
  <c r="G12" i="2"/>
  <c r="I55" i="2" l="1"/>
  <c r="M55" i="2"/>
  <c r="O49" i="2"/>
  <c r="O55" i="2" s="1"/>
  <c r="K49" i="2"/>
  <c r="K50" i="2"/>
  <c r="K27" i="2"/>
  <c r="I29" i="2"/>
  <c r="G29" i="2"/>
  <c r="K24" i="2"/>
  <c r="L24" i="2" s="1"/>
  <c r="L23" i="2"/>
  <c r="K13" i="2"/>
  <c r="L13" i="2" s="1"/>
  <c r="G16" i="2"/>
  <c r="I12" i="2"/>
  <c r="I16" i="2" s="1"/>
  <c r="L49" i="2" l="1"/>
  <c r="K55" i="2"/>
  <c r="K12" i="2"/>
  <c r="K16" i="2" s="1"/>
  <c r="L16" i="2" s="1"/>
  <c r="L50" i="2"/>
  <c r="K29" i="2"/>
  <c r="L29" i="2" s="1"/>
  <c r="L55" i="2" l="1"/>
</calcChain>
</file>

<file path=xl/sharedStrings.xml><?xml version="1.0" encoding="utf-8"?>
<sst xmlns="http://schemas.openxmlformats.org/spreadsheetml/2006/main" count="121" uniqueCount="48">
  <si>
    <t>Anexo 11</t>
  </si>
  <si>
    <t>CUENTA</t>
  </si>
  <si>
    <t>CLAVE</t>
  </si>
  <si>
    <t>NOMBRE</t>
  </si>
  <si>
    <t>MES</t>
  </si>
  <si>
    <t>REAL</t>
  </si>
  <si>
    <t>PRESUPUESTO PROGRAMADO</t>
  </si>
  <si>
    <t>ACUMULADO TRIMESTRAL</t>
  </si>
  <si>
    <t>EFICIENCIA TRIMESTRAL</t>
  </si>
  <si>
    <t>%</t>
  </si>
  <si>
    <t>ACUMULADO DEL EJERCICIO</t>
  </si>
  <si>
    <t>EFICIENDIA DEL EJERCICIO</t>
  </si>
  <si>
    <t xml:space="preserve"> </t>
  </si>
  <si>
    <t>INGRESOS</t>
  </si>
  <si>
    <t>TOTAL</t>
  </si>
  <si>
    <t>EGRESOS</t>
  </si>
  <si>
    <t>EGRESOS POR PROGRAMAS</t>
  </si>
  <si>
    <t xml:space="preserve">INFORME DE AVANCE DE GESTIÓN </t>
  </si>
  <si>
    <t>FINANCIERA</t>
  </si>
  <si>
    <t>Ente Fiscalizado:</t>
  </si>
  <si>
    <t>Período:</t>
  </si>
  <si>
    <t>MATERIALES Y SUMINISTROS</t>
  </si>
  <si>
    <t>SERVICIOS GENERALES</t>
  </si>
  <si>
    <t>BIENES MUEBLES, INMUEBLES E INTANGIBLES</t>
  </si>
  <si>
    <t>EGRESOS POR CAPITULO DEL GASTO</t>
  </si>
  <si>
    <t>1000</t>
  </si>
  <si>
    <t>2000</t>
  </si>
  <si>
    <t>3000</t>
  </si>
  <si>
    <t>4000</t>
  </si>
  <si>
    <t>SERVICIOS PERSONALES</t>
  </si>
  <si>
    <t>TRANSFERECNICAS, ASIGNACIONES,SUBSIDIOS Y OTRAS AYUDAS</t>
  </si>
  <si>
    <t>ORGANISMO OPERADOR DE AGUA DEL MUNICIPIO DE SAN FRANCISCO DE LOS ROMO</t>
  </si>
  <si>
    <t>01</t>
  </si>
  <si>
    <t>02</t>
  </si>
  <si>
    <t>03</t>
  </si>
  <si>
    <t>04</t>
  </si>
  <si>
    <t>Dia Mundial del Agua</t>
  </si>
  <si>
    <t>INGRESOS POR VENTAS DE BIENES Y PRESTACIÓN DE  SERVICIOS DE ENTIDADES PARAESTATALES Y FIDEICOMISOS NO EMPRESARIALES Y NO FINANCIEROS</t>
  </si>
  <si>
    <t>SUBSIDIOS Y SUBVENCIONES</t>
  </si>
  <si>
    <t>APROVECHAMIENTOS</t>
  </si>
  <si>
    <t xml:space="preserve">                                             Flujo contable trimestral de Ingresos y Egresos</t>
  </si>
  <si>
    <t xml:space="preserve">                                        Flujo contable trimestral de Ingresos y Egresos</t>
  </si>
  <si>
    <t>Operación Administrativa</t>
  </si>
  <si>
    <t>05</t>
  </si>
  <si>
    <t>OCTUBRE - 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</si>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</sst>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  <xf numFmtId="43" fontId="2" fillId="0" borderId="0" xfId="1" applyFont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 applyAlignment="1">
      <alignment wrapText="1"/>
    </xf>
    <xf numFmtId="43" fontId="5" fillId="0" borderId="14" xfId="1" applyFont="1" applyBorder="1"/>
    <xf numFmtId="43" fontId="5" fillId="0" borderId="16" xfId="1" applyFont="1" applyBorder="1"/>
    <xf numFmtId="0" fontId="3" fillId="0" borderId="11" xfId="0" applyFont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2" fillId="0" borderId="0" xfId="0" applyNumberFormat="1" applyFont="1" applyBorder="1"/>
    <xf numFmtId="43" fontId="2" fillId="0" borderId="0" xfId="1" applyFont="1" applyBorder="1"/>
    <xf numFmtId="43" fontId="5" fillId="0" borderId="17" xfId="1" applyFont="1" applyBorder="1"/>
    <xf numFmtId="43" fontId="5" fillId="0" borderId="10" xfId="1" applyFont="1" applyBorder="1"/>
    <xf numFmtId="43" fontId="5" fillId="0" borderId="24" xfId="1" applyFont="1" applyBorder="1"/>
    <xf numFmtId="43" fontId="5" fillId="0" borderId="25" xfId="1" applyFont="1" applyBorder="1"/>
    <xf numFmtId="43" fontId="5" fillId="0" borderId="24" xfId="0" applyNumberFormat="1" applyFont="1" applyBorder="1"/>
    <xf numFmtId="43" fontId="5" fillId="0" borderId="11" xfId="1" applyFont="1" applyBorder="1"/>
    <xf numFmtId="43" fontId="5" fillId="0" borderId="10" xfId="0" applyNumberFormat="1" applyFont="1" applyBorder="1"/>
    <xf numFmtId="43" fontId="7" fillId="0" borderId="7" xfId="0" applyNumberFormat="1" applyFont="1" applyBorder="1"/>
    <xf numFmtId="43" fontId="7" fillId="0" borderId="8" xfId="0" applyNumberFormat="1" applyFont="1" applyBorder="1"/>
    <xf numFmtId="43" fontId="7" fillId="0" borderId="9" xfId="0" applyNumberFormat="1" applyFont="1" applyBorder="1"/>
    <xf numFmtId="43" fontId="7" fillId="0" borderId="15" xfId="0" applyNumberFormat="1" applyFont="1" applyBorder="1"/>
    <xf numFmtId="0" fontId="2" fillId="0" borderId="34" xfId="0" applyFont="1" applyBorder="1"/>
    <xf numFmtId="0" fontId="3" fillId="0" borderId="30" xfId="0" applyFont="1" applyBorder="1"/>
    <xf numFmtId="43" fontId="5" fillId="0" borderId="18" xfId="0" applyNumberFormat="1" applyFont="1" applyBorder="1"/>
    <xf numFmtId="0" fontId="2" fillId="0" borderId="17" xfId="0" applyFont="1" applyBorder="1"/>
    <xf numFmtId="43" fontId="5" fillId="0" borderId="35" xfId="0" applyNumberFormat="1" applyFont="1" applyBorder="1"/>
    <xf numFmtId="0" fontId="2" fillId="0" borderId="26" xfId="0" applyFont="1" applyBorder="1"/>
    <xf numFmtId="0" fontId="2" fillId="0" borderId="32" xfId="0" applyFont="1" applyBorder="1" applyAlignment="1">
      <alignment horizontal="left"/>
    </xf>
    <xf numFmtId="0" fontId="3" fillId="0" borderId="21" xfId="0" applyFont="1" applyBorder="1" applyAlignment="1">
      <alignment vertical="top" wrapText="1"/>
    </xf>
    <xf numFmtId="43" fontId="5" fillId="0" borderId="21" xfId="1" applyFont="1" applyBorder="1"/>
    <xf numFmtId="43" fontId="5" fillId="0" borderId="33" xfId="1" applyFont="1" applyBorder="1"/>
    <xf numFmtId="43" fontId="5" fillId="0" borderId="32" xfId="1" applyFont="1" applyBorder="1"/>
    <xf numFmtId="43" fontId="5" fillId="0" borderId="21" xfId="0" applyNumberFormat="1" applyFont="1" applyBorder="1"/>
    <xf numFmtId="43" fontId="5" fillId="0" borderId="22" xfId="0" applyNumberFormat="1" applyFont="1" applyBorder="1"/>
    <xf numFmtId="43" fontId="5" fillId="0" borderId="30" xfId="1" applyFont="1" applyBorder="1"/>
    <xf numFmtId="43" fontId="5" fillId="0" borderId="18" xfId="1" applyFont="1" applyBorder="1"/>
    <xf numFmtId="43" fontId="5" fillId="0" borderId="31" xfId="1" applyFont="1" applyBorder="1"/>
    <xf numFmtId="43" fontId="5" fillId="0" borderId="20" xfId="1" applyFont="1" applyBorder="1"/>
    <xf numFmtId="43" fontId="5" fillId="0" borderId="19" xfId="1" applyFont="1" applyBorder="1"/>
    <xf numFmtId="43" fontId="5" fillId="0" borderId="22" xfId="1" applyFont="1" applyBorder="1"/>
    <xf numFmtId="43" fontId="5" fillId="0" borderId="23" xfId="1" applyFont="1" applyBorder="1"/>
    <xf numFmtId="0" fontId="5" fillId="0" borderId="0" xfId="0" applyFont="1"/>
    <xf numFmtId="0" fontId="5" fillId="0" borderId="13" xfId="0" applyFont="1" applyBorder="1"/>
    <xf numFmtId="43" fontId="7" fillId="0" borderId="12" xfId="0" applyNumberFormat="1" applyFont="1" applyBorder="1"/>
    <xf numFmtId="49" fontId="5" fillId="0" borderId="25" xfId="0" applyNumberFormat="1" applyFont="1" applyBorder="1" applyAlignment="1">
      <alignment horizontal="center"/>
    </xf>
    <xf numFmtId="0" fontId="7" fillId="0" borderId="24" xfId="0" applyFont="1" applyBorder="1" applyAlignment="1">
      <alignment wrapText="1"/>
    </xf>
    <xf numFmtId="49" fontId="5" fillId="0" borderId="17" xfId="0" applyNumberFormat="1" applyFont="1" applyBorder="1" applyAlignment="1">
      <alignment horizontal="center"/>
    </xf>
    <xf numFmtId="0" fontId="7" fillId="0" borderId="10" xfId="0" applyFont="1" applyBorder="1" applyAlignment="1">
      <alignment wrapText="1"/>
    </xf>
    <xf numFmtId="49" fontId="5" fillId="0" borderId="32" xfId="0" applyNumberFormat="1" applyFont="1" applyBorder="1" applyAlignment="1">
      <alignment horizontal="center"/>
    </xf>
    <xf numFmtId="0" fontId="7" fillId="0" borderId="33" xfId="0" applyFont="1" applyBorder="1" applyAlignment="1">
      <alignment wrapText="1"/>
    </xf>
    <xf numFmtId="43" fontId="5" fillId="0" borderId="39" xfId="0" applyNumberFormat="1" applyFont="1" applyBorder="1"/>
    <xf numFmtId="43" fontId="5" fillId="0" borderId="16" xfId="0" applyNumberFormat="1" applyFont="1" applyBorder="1"/>
    <xf numFmtId="43" fontId="5" fillId="0" borderId="40" xfId="0" applyNumberFormat="1" applyFont="1" applyBorder="1"/>
    <xf numFmtId="0" fontId="3" fillId="0" borderId="1" xfId="0" applyFont="1" applyBorder="1" applyAlignment="1">
      <alignment horizontal="center" vertical="center"/>
    </xf>
    <xf numFmtId="43" fontId="5" fillId="0" borderId="41" xfId="0" applyNumberFormat="1" applyFont="1" applyBorder="1"/>
    <xf numFmtId="43" fontId="5" fillId="0" borderId="42" xfId="0" applyNumberFormat="1" applyFont="1" applyBorder="1"/>
    <xf numFmtId="0" fontId="2" fillId="0" borderId="17" xfId="0" applyFont="1" applyBorder="1" applyAlignment="1">
      <alignment horizontal="left"/>
    </xf>
    <xf numFmtId="0" fontId="3" fillId="0" borderId="21" xfId="0" applyFont="1" applyBorder="1"/>
    <xf numFmtId="43" fontId="5" fillId="0" borderId="43" xfId="0" applyNumberFormat="1" applyFont="1" applyBorder="1"/>
    <xf numFmtId="43" fontId="5" fillId="0" borderId="39" xfId="1" applyFont="1" applyBorder="1"/>
    <xf numFmtId="43" fontId="5" fillId="0" borderId="44" xfId="1" applyFont="1" applyBorder="1"/>
    <xf numFmtId="43" fontId="5" fillId="0" borderId="43" xfId="1" applyFont="1" applyBorder="1"/>
    <xf numFmtId="43" fontId="5" fillId="0" borderId="34" xfId="1" applyFont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1073150</xdr:colOff>
      <xdr:row>66</xdr:row>
      <xdr:rowOff>15875</xdr:rowOff>
    </xdr:from>
    <xdr:to>
      <xdr:col>12</xdr:col>
      <xdr:colOff>587375</xdr:colOff>
      <xdr:row>78</xdr:row>
      <xdr:rowOff>9525</xdr:rowOff>
    </xdr:to>
    <xdr:sp macro="" textlink="">
      <xdr:nvSpPr>
        <xdr:cNvPr id="14" name="13 CuadroTexto"/>
        <xdr:cNvSpPr txBox="1"/>
      </xdr:nvSpPr>
      <xdr:spPr>
        <a:xfrm>
          <a:off x="1501775" y="14263688"/>
          <a:ext cx="8475663" cy="13271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C.P. LILIA TERESA MARTINEZ FLORES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DIRECTORA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48371</xdr:colOff>
      <xdr:row>0</xdr:row>
      <xdr:rowOff>0</xdr:rowOff>
    </xdr:from>
    <xdr:to>
      <xdr:col>3</xdr:col>
      <xdr:colOff>336175</xdr:colOff>
      <xdr:row>5</xdr:row>
      <xdr:rowOff>15503</xdr:rowOff>
    </xdr:to>
    <xdr:pic>
      <xdr:nvPicPr>
        <xdr:cNvPr id="7649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113739" y="0"/>
          <a:ext cx="2715745" cy="92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93382</xdr:rowOff>
    </xdr:from>
    <xdr:to>
      <xdr:col>3</xdr:col>
      <xdr:colOff>222436</xdr:colOff>
      <xdr:row>40</xdr:row>
      <xdr:rowOff>108885</xdr:rowOff>
    </xdr:to>
    <xdr:pic>
      <xdr:nvPicPr>
        <xdr:cNvPr id="5" name="Imagen 10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0" y="8516470"/>
          <a:ext cx="2715745" cy="92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1"/>
  <sheetViews>
    <sheetView tabSelected="1" zoomScale="102" zoomScaleNormal="102" workbookViewId="0">
      <selection activeCell="C13" sqref="C13"/>
    </sheetView>
  </sheetViews>
  <sheetFormatPr baseColWidth="10" defaultRowHeight="9" x14ac:dyDescent="0.15"/>
  <cols>
    <col min="1" max="1" width="1" style="1" customWidth="1"/>
    <col min="2" max="2" width="5.42578125" style="1" customWidth="1"/>
    <col min="3" max="3" width="31" style="1" customWidth="1"/>
    <col min="4" max="5" width="11.7109375" style="1" customWidth="1"/>
    <col min="6" max="6" width="11.28515625" style="1" customWidth="1"/>
    <col min="7" max="7" width="12" style="1" customWidth="1"/>
    <col min="8" max="8" width="11.7109375" style="1" customWidth="1"/>
    <col min="9" max="9" width="11.42578125" style="1" customWidth="1"/>
    <col min="10" max="11" width="11.85546875" style="1" customWidth="1"/>
    <col min="12" max="12" width="10.5703125" style="1" customWidth="1"/>
    <col min="13" max="13" width="12" style="1" bestFit="1" customWidth="1"/>
    <col min="14" max="15" width="11.42578125" style="1" customWidth="1"/>
    <col min="16" max="16384" width="11.42578125" style="1"/>
  </cols>
  <sheetData>
    <row r="1" spans="2:20" ht="15.75" customHeight="1" x14ac:dyDescent="0.15">
      <c r="J1" s="1" t="s">
        <v>12</v>
      </c>
    </row>
    <row r="2" spans="2:20" ht="12.75" x14ac:dyDescent="0.2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2:20" ht="14.25" customHeight="1" x14ac:dyDescent="0.2">
      <c r="B3" s="10"/>
      <c r="D3" s="21"/>
      <c r="E3" s="21"/>
    </row>
    <row r="4" spans="2:20" ht="12" x14ac:dyDescent="0.2">
      <c r="B4" s="10"/>
      <c r="G4" s="9" t="s">
        <v>17</v>
      </c>
    </row>
    <row r="5" spans="2:20" ht="18" customHeight="1" x14ac:dyDescent="0.2">
      <c r="B5" s="10"/>
      <c r="G5" s="9" t="s">
        <v>18</v>
      </c>
      <c r="H5" s="7"/>
      <c r="I5" s="7"/>
      <c r="J5" s="7"/>
      <c r="K5" s="7"/>
    </row>
    <row r="6" spans="2:20" ht="17.25" customHeight="1" x14ac:dyDescent="0.2">
      <c r="B6" s="10"/>
      <c r="C6" s="21" t="s">
        <v>40</v>
      </c>
      <c r="G6" s="9" t="s">
        <v>19</v>
      </c>
      <c r="H6" s="11" t="s">
        <v>31</v>
      </c>
      <c r="I6" s="11"/>
      <c r="J6" s="11"/>
      <c r="K6" s="11"/>
    </row>
    <row r="7" spans="2:20" ht="13.5" customHeight="1" x14ac:dyDescent="0.15">
      <c r="G7" s="9" t="s">
        <v>20</v>
      </c>
      <c r="H7" s="12" t="s">
        <v>44</v>
      </c>
      <c r="I7" s="12"/>
      <c r="J7" s="12"/>
      <c r="K7" s="12"/>
    </row>
    <row r="8" spans="2:20" ht="16.5" customHeight="1" thickBot="1" x14ac:dyDescent="0.2"/>
    <row r="9" spans="2:20" ht="18" customHeight="1" thickBot="1" x14ac:dyDescent="0.2">
      <c r="B9" s="79" t="s">
        <v>13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1"/>
    </row>
    <row r="10" spans="2:20" ht="24.75" customHeight="1" thickBot="1" x14ac:dyDescent="0.2">
      <c r="B10" s="82" t="s">
        <v>1</v>
      </c>
      <c r="C10" s="83"/>
      <c r="D10" s="4" t="s">
        <v>4</v>
      </c>
      <c r="E10" s="4" t="s">
        <v>45</v>
      </c>
      <c r="F10" s="4" t="s">
        <v>4</v>
      </c>
      <c r="G10" s="4" t="s">
        <v>46</v>
      </c>
      <c r="H10" s="4" t="s">
        <v>4</v>
      </c>
      <c r="I10" s="4" t="s">
        <v>47</v>
      </c>
      <c r="J10" s="84" t="s">
        <v>7</v>
      </c>
      <c r="K10" s="85"/>
      <c r="L10" s="5" t="s">
        <v>9</v>
      </c>
      <c r="M10" s="84" t="s">
        <v>10</v>
      </c>
      <c r="N10" s="85"/>
      <c r="O10" s="4" t="s">
        <v>9</v>
      </c>
    </row>
    <row r="11" spans="2:20" ht="37.5" customHeight="1" thickBot="1" x14ac:dyDescent="0.2">
      <c r="B11" s="2" t="s">
        <v>2</v>
      </c>
      <c r="C11" s="2" t="s">
        <v>3</v>
      </c>
      <c r="D11" s="2" t="s">
        <v>5</v>
      </c>
      <c r="E11" s="2" t="s">
        <v>6</v>
      </c>
      <c r="F11" s="2" t="s">
        <v>5</v>
      </c>
      <c r="G11" s="2" t="s">
        <v>6</v>
      </c>
      <c r="H11" s="2" t="s">
        <v>5</v>
      </c>
      <c r="I11" s="2" t="s">
        <v>6</v>
      </c>
      <c r="J11" s="2" t="s">
        <v>5</v>
      </c>
      <c r="K11" s="2" t="s">
        <v>6</v>
      </c>
      <c r="L11" s="6" t="s">
        <v>8</v>
      </c>
      <c r="M11" s="2" t="s">
        <v>5</v>
      </c>
      <c r="N11" s="2" t="s">
        <v>6</v>
      </c>
      <c r="O11" s="2" t="s">
        <v>11</v>
      </c>
      <c r="P11" s="3"/>
      <c r="Q11" s="3"/>
      <c r="R11" s="3"/>
      <c r="S11" s="3"/>
      <c r="T11" s="3"/>
    </row>
    <row r="12" spans="2:20" ht="24" customHeight="1" x14ac:dyDescent="0.2">
      <c r="B12" s="71">
        <v>61</v>
      </c>
      <c r="C12" s="17" t="s">
        <v>39</v>
      </c>
      <c r="D12" s="18">
        <v>0</v>
      </c>
      <c r="E12" s="18">
        <v>105154.89</v>
      </c>
      <c r="F12" s="18">
        <v>0</v>
      </c>
      <c r="G12" s="18">
        <f>E12</f>
        <v>105154.89</v>
      </c>
      <c r="H12" s="18">
        <v>0</v>
      </c>
      <c r="I12" s="19">
        <f>G12</f>
        <v>105154.89</v>
      </c>
      <c r="J12" s="25">
        <f t="shared" ref="J12:K14" si="0">D12+F12+H12</f>
        <v>0</v>
      </c>
      <c r="K12" s="26">
        <f>E12+G12+I12</f>
        <v>315464.67</v>
      </c>
      <c r="L12" s="66"/>
      <c r="M12" s="25">
        <f>J12</f>
        <v>0</v>
      </c>
      <c r="N12" s="26">
        <v>1261858.75</v>
      </c>
      <c r="O12" s="70"/>
      <c r="P12" s="3"/>
      <c r="Q12" s="3"/>
      <c r="R12" s="3"/>
      <c r="S12" s="3"/>
      <c r="T12" s="3"/>
    </row>
    <row r="13" spans="2:20" ht="46.5" customHeight="1" x14ac:dyDescent="0.2">
      <c r="B13" s="71">
        <v>73</v>
      </c>
      <c r="C13" s="17" t="s">
        <v>37</v>
      </c>
      <c r="D13" s="18">
        <v>2723544.92</v>
      </c>
      <c r="E13" s="18">
        <v>2035574.44</v>
      </c>
      <c r="F13" s="18">
        <v>3049783.15</v>
      </c>
      <c r="G13" s="18">
        <v>2035574.44</v>
      </c>
      <c r="H13" s="18">
        <v>3295274.78</v>
      </c>
      <c r="I13" s="19">
        <f>G13</f>
        <v>2035574.44</v>
      </c>
      <c r="J13" s="25">
        <f>+D13+F13+H13</f>
        <v>9068602.8499999996</v>
      </c>
      <c r="K13" s="26">
        <f>E13+G13+I13</f>
        <v>6106723.3200000003</v>
      </c>
      <c r="L13" s="66">
        <f>+J13/K13*100</f>
        <v>148.50194408349253</v>
      </c>
      <c r="M13" s="25">
        <v>29086961.25</v>
      </c>
      <c r="N13" s="26">
        <v>24426893</v>
      </c>
      <c r="O13" s="70">
        <f>+M13/N13*100</f>
        <v>119.07761355486348</v>
      </c>
      <c r="Q13" s="24"/>
    </row>
    <row r="14" spans="2:20" ht="20.100000000000001" customHeight="1" thickBot="1" x14ac:dyDescent="0.25">
      <c r="B14" s="42">
        <v>93</v>
      </c>
      <c r="C14" s="72" t="s">
        <v>38</v>
      </c>
      <c r="D14" s="44">
        <v>0</v>
      </c>
      <c r="E14" s="44">
        <v>221925.58</v>
      </c>
      <c r="F14" s="44">
        <v>589808</v>
      </c>
      <c r="G14" s="44">
        <f>E14</f>
        <v>221925.58</v>
      </c>
      <c r="H14" s="44">
        <v>2946050</v>
      </c>
      <c r="I14" s="54">
        <f>G14</f>
        <v>221925.58</v>
      </c>
      <c r="J14" s="46">
        <f t="shared" si="0"/>
        <v>3535858</v>
      </c>
      <c r="K14" s="44">
        <f t="shared" si="0"/>
        <v>665776.74</v>
      </c>
      <c r="L14" s="73"/>
      <c r="M14" s="25">
        <f>J14</f>
        <v>3535858</v>
      </c>
      <c r="N14" s="44">
        <v>2663106.96</v>
      </c>
      <c r="O14" s="48">
        <f>+M14/N14*100</f>
        <v>132.77191089613615</v>
      </c>
      <c r="Q14" s="24"/>
    </row>
    <row r="15" spans="2:20" ht="9.75" thickBot="1" x14ac:dyDescent="0.2">
      <c r="Q15" s="7"/>
    </row>
    <row r="16" spans="2:20" ht="20.100000000000001" customHeight="1" thickBot="1" x14ac:dyDescent="0.25">
      <c r="B16" s="7"/>
      <c r="C16" s="8" t="s">
        <v>14</v>
      </c>
      <c r="D16" s="32">
        <f t="shared" ref="D16:K16" si="1">SUM(D12:D14)</f>
        <v>2723544.92</v>
      </c>
      <c r="E16" s="33">
        <f t="shared" si="1"/>
        <v>2362654.91</v>
      </c>
      <c r="F16" s="33">
        <f t="shared" si="1"/>
        <v>3639591.15</v>
      </c>
      <c r="G16" s="33">
        <f t="shared" si="1"/>
        <v>2362654.91</v>
      </c>
      <c r="H16" s="33">
        <f t="shared" si="1"/>
        <v>6241324.7799999993</v>
      </c>
      <c r="I16" s="34">
        <f t="shared" si="1"/>
        <v>2362654.91</v>
      </c>
      <c r="J16" s="34">
        <f t="shared" si="1"/>
        <v>12604460.85</v>
      </c>
      <c r="K16" s="33">
        <f t="shared" si="1"/>
        <v>7087964.7300000004</v>
      </c>
      <c r="L16" s="34">
        <f>J16/K16*100</f>
        <v>177.82905714317795</v>
      </c>
      <c r="M16" s="32">
        <f>SUM(M12:M14)</f>
        <v>32622819.25</v>
      </c>
      <c r="N16" s="33">
        <f>SUM(N12:N14)</f>
        <v>28351858.710000001</v>
      </c>
      <c r="O16" s="35">
        <f>M16/N16*100</f>
        <v>115.0641288942851</v>
      </c>
      <c r="Q16" s="7"/>
    </row>
    <row r="17" spans="2:18" x14ac:dyDescent="0.15">
      <c r="Q17" s="7"/>
    </row>
    <row r="18" spans="2:18" ht="9.75" thickBot="1" x14ac:dyDescent="0.2">
      <c r="J18" s="13"/>
      <c r="K18" s="14"/>
      <c r="Q18" s="7"/>
    </row>
    <row r="19" spans="2:18" ht="17.25" customHeight="1" thickBot="1" x14ac:dyDescent="0.2">
      <c r="B19" s="86" t="s">
        <v>15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8"/>
      <c r="Q19" s="7"/>
    </row>
    <row r="20" spans="2:18" ht="19.5" customHeight="1" thickBot="1" x14ac:dyDescent="0.2">
      <c r="B20" s="79" t="s">
        <v>24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  <c r="Q20" s="7"/>
    </row>
    <row r="21" spans="2:18" ht="27" customHeight="1" thickBot="1" x14ac:dyDescent="0.2">
      <c r="B21" s="82" t="s">
        <v>1</v>
      </c>
      <c r="C21" s="83"/>
      <c r="D21" s="4" t="s">
        <v>4</v>
      </c>
      <c r="E21" s="4" t="s">
        <v>45</v>
      </c>
      <c r="F21" s="4" t="s">
        <v>4</v>
      </c>
      <c r="G21" s="4" t="s">
        <v>46</v>
      </c>
      <c r="H21" s="4" t="s">
        <v>4</v>
      </c>
      <c r="I21" s="4" t="s">
        <v>47</v>
      </c>
      <c r="J21" s="84" t="s">
        <v>7</v>
      </c>
      <c r="K21" s="85"/>
      <c r="L21" s="5" t="s">
        <v>9</v>
      </c>
      <c r="M21" s="89" t="s">
        <v>10</v>
      </c>
      <c r="N21" s="90"/>
      <c r="O21" s="68" t="s">
        <v>9</v>
      </c>
      <c r="Q21" s="7"/>
    </row>
    <row r="22" spans="2:18" ht="41.25" customHeight="1" thickBot="1" x14ac:dyDescent="0.2">
      <c r="B22" s="2" t="s">
        <v>2</v>
      </c>
      <c r="C22" s="2" t="s">
        <v>3</v>
      </c>
      <c r="D22" s="2" t="s">
        <v>5</v>
      </c>
      <c r="E22" s="2" t="s">
        <v>6</v>
      </c>
      <c r="F22" s="2" t="s">
        <v>5</v>
      </c>
      <c r="G22" s="2" t="s">
        <v>6</v>
      </c>
      <c r="H22" s="2" t="s">
        <v>5</v>
      </c>
      <c r="I22" s="2" t="s">
        <v>6</v>
      </c>
      <c r="J22" s="2" t="s">
        <v>5</v>
      </c>
      <c r="K22" s="2" t="s">
        <v>6</v>
      </c>
      <c r="L22" s="6" t="s">
        <v>8</v>
      </c>
      <c r="M22" s="2" t="s">
        <v>5</v>
      </c>
      <c r="N22" s="2" t="s">
        <v>6</v>
      </c>
      <c r="O22" s="2" t="s">
        <v>11</v>
      </c>
      <c r="P22" s="3"/>
      <c r="Q22" s="3"/>
      <c r="R22" s="3"/>
    </row>
    <row r="23" spans="2:18" ht="20.100000000000001" customHeight="1" thickBot="1" x14ac:dyDescent="0.25">
      <c r="B23" s="36" t="s">
        <v>25</v>
      </c>
      <c r="C23" s="37" t="s">
        <v>29</v>
      </c>
      <c r="D23" s="27">
        <v>939659.11</v>
      </c>
      <c r="E23" s="27">
        <v>933084.38</v>
      </c>
      <c r="F23" s="27">
        <v>909591.57</v>
      </c>
      <c r="G23" s="27">
        <v>933084.38</v>
      </c>
      <c r="H23" s="27">
        <v>2047696.28</v>
      </c>
      <c r="I23" s="27">
        <v>933084.38</v>
      </c>
      <c r="J23" s="28">
        <f>+D23+F23+H23</f>
        <v>3896946.96</v>
      </c>
      <c r="K23" s="27">
        <f>+E23+G23+I23</f>
        <v>2799253.14</v>
      </c>
      <c r="L23" s="65">
        <f>+J23/K23*100</f>
        <v>139.21381043802276</v>
      </c>
      <c r="M23" s="69">
        <v>7346253.0099999998</v>
      </c>
      <c r="N23" s="29">
        <v>11197012.560000001</v>
      </c>
      <c r="O23" s="38">
        <f>M23*100/N23</f>
        <v>65.609045007626563</v>
      </c>
      <c r="P23" s="23"/>
    </row>
    <row r="24" spans="2:18" ht="20.100000000000001" customHeight="1" thickBot="1" x14ac:dyDescent="0.25">
      <c r="B24" s="39" t="s">
        <v>26</v>
      </c>
      <c r="C24" s="15" t="s">
        <v>21</v>
      </c>
      <c r="D24" s="26">
        <v>119761.59</v>
      </c>
      <c r="E24" s="26">
        <v>240336.15</v>
      </c>
      <c r="F24" s="26">
        <v>133953.73000000001</v>
      </c>
      <c r="G24" s="26">
        <v>240336.15</v>
      </c>
      <c r="H24" s="26">
        <v>333939.09999999998</v>
      </c>
      <c r="I24" s="26">
        <f>G24</f>
        <v>240336.15</v>
      </c>
      <c r="J24" s="28">
        <f t="shared" ref="J24:J27" si="2">+D24+F24+H24</f>
        <v>587654.41999999993</v>
      </c>
      <c r="K24" s="30">
        <f>+E24+G24+I24</f>
        <v>721008.45</v>
      </c>
      <c r="L24" s="66">
        <f>+J24/K24*100</f>
        <v>81.504512187062446</v>
      </c>
      <c r="M24" s="69">
        <v>1561985.48</v>
      </c>
      <c r="N24" s="31">
        <v>4007269.2</v>
      </c>
      <c r="O24" s="40">
        <f>M24*100/N24</f>
        <v>38.978800825260251</v>
      </c>
      <c r="P24" s="23"/>
    </row>
    <row r="25" spans="2:18" ht="20.100000000000001" customHeight="1" thickBot="1" x14ac:dyDescent="0.25">
      <c r="B25" s="41" t="s">
        <v>27</v>
      </c>
      <c r="C25" s="16" t="s">
        <v>22</v>
      </c>
      <c r="D25" s="30">
        <v>1842170.93</v>
      </c>
      <c r="E25" s="26">
        <v>1193997.44</v>
      </c>
      <c r="F25" s="30">
        <v>1758347.83</v>
      </c>
      <c r="G25" s="30">
        <v>1193997.44</v>
      </c>
      <c r="H25" s="30">
        <v>2049243.02</v>
      </c>
      <c r="I25" s="30">
        <v>1193997.44</v>
      </c>
      <c r="J25" s="28">
        <f t="shared" si="2"/>
        <v>5649761.7799999993</v>
      </c>
      <c r="K25" s="30">
        <f t="shared" ref="K25:K27" si="3">+E25+G25+I25</f>
        <v>3581992.32</v>
      </c>
      <c r="L25" s="66">
        <f>+J25/K25*100</f>
        <v>157.72679769452995</v>
      </c>
      <c r="M25" s="69">
        <v>14982028.16</v>
      </c>
      <c r="N25" s="31">
        <v>14327969.279999999</v>
      </c>
      <c r="O25" s="40">
        <f>M25*100/N25</f>
        <v>104.56490984324613</v>
      </c>
      <c r="P25" s="23"/>
    </row>
    <row r="26" spans="2:18" ht="26.25" customHeight="1" thickBot="1" x14ac:dyDescent="0.25">
      <c r="B26" s="41" t="s">
        <v>28</v>
      </c>
      <c r="C26" s="20" t="s">
        <v>30</v>
      </c>
      <c r="D26" s="30">
        <v>214518</v>
      </c>
      <c r="E26" s="26">
        <v>114251.32</v>
      </c>
      <c r="F26" s="30">
        <v>206285.5</v>
      </c>
      <c r="G26" s="30">
        <f>E26</f>
        <v>114251.32</v>
      </c>
      <c r="H26" s="30">
        <v>183949.07</v>
      </c>
      <c r="I26" s="30">
        <f>G26</f>
        <v>114251.32</v>
      </c>
      <c r="J26" s="28">
        <f t="shared" si="2"/>
        <v>604752.57000000007</v>
      </c>
      <c r="K26" s="30">
        <f t="shared" si="3"/>
        <v>342753.96</v>
      </c>
      <c r="L26" s="66">
        <f>+J26/K26*100</f>
        <v>176.43926564699649</v>
      </c>
      <c r="M26" s="69">
        <v>1741278.61</v>
      </c>
      <c r="N26" s="31">
        <v>1371015.84</v>
      </c>
      <c r="O26" s="40">
        <f>M26*100/N26</f>
        <v>127.00645457167001</v>
      </c>
      <c r="P26" s="23"/>
    </row>
    <row r="27" spans="2:18" ht="19.5" customHeight="1" thickBot="1" x14ac:dyDescent="0.25">
      <c r="B27" s="42">
        <v>5000</v>
      </c>
      <c r="C27" s="43" t="s">
        <v>23</v>
      </c>
      <c r="D27" s="44"/>
      <c r="E27" s="45">
        <v>11972.3</v>
      </c>
      <c r="F27" s="44"/>
      <c r="G27" s="44">
        <f>E27</f>
        <v>11972.3</v>
      </c>
      <c r="H27" s="44">
        <v>55405.84</v>
      </c>
      <c r="I27" s="44">
        <f>G27</f>
        <v>11972.3</v>
      </c>
      <c r="J27" s="28">
        <f t="shared" si="2"/>
        <v>55405.84</v>
      </c>
      <c r="K27" s="44">
        <f t="shared" si="3"/>
        <v>35916.899999999994</v>
      </c>
      <c r="L27" s="67"/>
      <c r="M27" s="69">
        <v>11942.66</v>
      </c>
      <c r="N27" s="47">
        <v>143667.6</v>
      </c>
      <c r="O27" s="48">
        <f>M27*100/N27</f>
        <v>8.3127023768755102</v>
      </c>
      <c r="P27" s="23"/>
    </row>
    <row r="28" spans="2:18" ht="9.75" thickBot="1" x14ac:dyDescent="0.2"/>
    <row r="29" spans="2:18" ht="20.100000000000001" customHeight="1" thickBot="1" x14ac:dyDescent="0.25">
      <c r="B29" s="7"/>
      <c r="C29" s="8" t="s">
        <v>14</v>
      </c>
      <c r="D29" s="32">
        <f t="shared" ref="D29:K29" si="4">SUM(D23:D27)</f>
        <v>3116109.63</v>
      </c>
      <c r="E29" s="33">
        <f t="shared" si="4"/>
        <v>2493641.5899999994</v>
      </c>
      <c r="F29" s="33">
        <f t="shared" si="4"/>
        <v>3008178.63</v>
      </c>
      <c r="G29" s="33">
        <f t="shared" si="4"/>
        <v>2493641.5899999994</v>
      </c>
      <c r="H29" s="33">
        <f t="shared" si="4"/>
        <v>4670233.3100000005</v>
      </c>
      <c r="I29" s="35">
        <f t="shared" si="4"/>
        <v>2493641.5899999994</v>
      </c>
      <c r="J29" s="32">
        <f t="shared" si="4"/>
        <v>10794521.57</v>
      </c>
      <c r="K29" s="33">
        <f t="shared" si="4"/>
        <v>7480924.7700000005</v>
      </c>
      <c r="L29" s="35">
        <f>J29*100/K29</f>
        <v>144.29394629509153</v>
      </c>
      <c r="M29" s="32">
        <f>SUM(M23:M27)</f>
        <v>25643487.919999998</v>
      </c>
      <c r="N29" s="33">
        <f>SUM(N23:N27)</f>
        <v>31046934.48</v>
      </c>
      <c r="O29" s="35">
        <f>M29*100/N29</f>
        <v>82.595877337001426</v>
      </c>
    </row>
    <row r="30" spans="2:18" ht="15" customHeight="1" x14ac:dyDescent="0.15">
      <c r="J30" s="1" t="s">
        <v>12</v>
      </c>
    </row>
    <row r="31" spans="2:18" ht="15" customHeight="1" x14ac:dyDescent="0.15"/>
    <row r="32" spans="2:18" ht="15" customHeight="1" x14ac:dyDescent="0.15"/>
    <row r="33" spans="2:20" ht="9.75" customHeight="1" x14ac:dyDescent="0.15"/>
    <row r="34" spans="2:20" ht="15.75" customHeight="1" x14ac:dyDescent="0.15"/>
    <row r="35" spans="2:20" ht="18" customHeight="1" x14ac:dyDescent="0.15"/>
    <row r="36" spans="2:20" ht="18" customHeight="1" x14ac:dyDescent="0.15"/>
    <row r="37" spans="2:20" ht="18" customHeight="1" x14ac:dyDescent="0.15"/>
    <row r="38" spans="2:20" ht="12.75" x14ac:dyDescent="0.2">
      <c r="B38" s="78" t="s">
        <v>0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</row>
    <row r="39" spans="2:20" ht="12" x14ac:dyDescent="0.2">
      <c r="B39" s="10"/>
      <c r="D39" s="22"/>
      <c r="E39" s="22"/>
    </row>
    <row r="40" spans="2:20" ht="12" x14ac:dyDescent="0.2">
      <c r="B40" s="10"/>
      <c r="G40" s="9" t="s">
        <v>17</v>
      </c>
    </row>
    <row r="41" spans="2:20" ht="15.75" customHeight="1" x14ac:dyDescent="0.2">
      <c r="B41" s="10"/>
      <c r="G41" s="9" t="s">
        <v>18</v>
      </c>
      <c r="H41" s="7"/>
      <c r="I41" s="7"/>
      <c r="J41" s="7"/>
      <c r="K41" s="7"/>
    </row>
    <row r="42" spans="2:20" ht="17.25" customHeight="1" x14ac:dyDescent="0.2">
      <c r="B42" s="10"/>
      <c r="C42" s="22" t="s">
        <v>41</v>
      </c>
      <c r="G42" s="9" t="s">
        <v>19</v>
      </c>
      <c r="H42" s="11" t="s">
        <v>31</v>
      </c>
      <c r="I42" s="11"/>
      <c r="J42" s="11"/>
      <c r="K42" s="11"/>
    </row>
    <row r="43" spans="2:20" ht="13.5" customHeight="1" x14ac:dyDescent="0.15">
      <c r="G43" s="9" t="s">
        <v>20</v>
      </c>
      <c r="H43" s="12" t="s">
        <v>44</v>
      </c>
      <c r="I43" s="12"/>
      <c r="J43" s="12"/>
      <c r="K43" s="12"/>
    </row>
    <row r="44" spans="2:20" ht="13.5" customHeight="1" x14ac:dyDescent="0.15">
      <c r="G44" s="9"/>
      <c r="H44" s="7"/>
      <c r="I44" s="7"/>
      <c r="J44" s="7"/>
      <c r="K44" s="7"/>
    </row>
    <row r="45" spans="2:20" ht="13.5" customHeight="1" thickBot="1" x14ac:dyDescent="0.2">
      <c r="G45" s="9"/>
      <c r="H45" s="7"/>
      <c r="I45" s="7"/>
      <c r="J45" s="7"/>
      <c r="K45" s="7"/>
    </row>
    <row r="46" spans="2:20" ht="24" customHeight="1" thickBot="1" x14ac:dyDescent="0.2">
      <c r="B46" s="79" t="s">
        <v>16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1"/>
    </row>
    <row r="47" spans="2:20" ht="41.25" customHeight="1" thickBot="1" x14ac:dyDescent="0.2">
      <c r="B47" s="82" t="s">
        <v>1</v>
      </c>
      <c r="C47" s="83"/>
      <c r="D47" s="4" t="s">
        <v>4</v>
      </c>
      <c r="E47" s="4" t="s">
        <v>45</v>
      </c>
      <c r="F47" s="4" t="s">
        <v>4</v>
      </c>
      <c r="G47" s="4" t="s">
        <v>46</v>
      </c>
      <c r="H47" s="4" t="s">
        <v>4</v>
      </c>
      <c r="I47" s="4" t="s">
        <v>47</v>
      </c>
      <c r="J47" s="84" t="s">
        <v>7</v>
      </c>
      <c r="K47" s="85"/>
      <c r="L47" s="5" t="s">
        <v>9</v>
      </c>
      <c r="M47" s="89" t="s">
        <v>10</v>
      </c>
      <c r="N47" s="90"/>
      <c r="O47" s="68" t="s">
        <v>9</v>
      </c>
    </row>
    <row r="48" spans="2:20" ht="57" customHeight="1" thickBot="1" x14ac:dyDescent="0.2">
      <c r="B48" s="2" t="s">
        <v>2</v>
      </c>
      <c r="C48" s="2" t="s">
        <v>3</v>
      </c>
      <c r="D48" s="2" t="s">
        <v>5</v>
      </c>
      <c r="E48" s="2" t="s">
        <v>6</v>
      </c>
      <c r="F48" s="2" t="s">
        <v>5</v>
      </c>
      <c r="G48" s="2" t="s">
        <v>6</v>
      </c>
      <c r="H48" s="2" t="s">
        <v>5</v>
      </c>
      <c r="I48" s="2" t="s">
        <v>6</v>
      </c>
      <c r="J48" s="2" t="s">
        <v>5</v>
      </c>
      <c r="K48" s="2" t="s">
        <v>6</v>
      </c>
      <c r="L48" s="6" t="s">
        <v>8</v>
      </c>
      <c r="M48" s="2" t="s">
        <v>5</v>
      </c>
      <c r="N48" s="2" t="s">
        <v>6</v>
      </c>
      <c r="O48" s="2" t="s">
        <v>11</v>
      </c>
      <c r="P48" s="3"/>
      <c r="Q48" s="3"/>
      <c r="R48" s="3"/>
      <c r="S48" s="3"/>
      <c r="T48" s="3"/>
    </row>
    <row r="49" spans="2:18" ht="24.75" customHeight="1" thickBot="1" x14ac:dyDescent="0.25">
      <c r="B49" s="59" t="s">
        <v>32</v>
      </c>
      <c r="C49" s="60" t="s">
        <v>42</v>
      </c>
      <c r="D49" s="49">
        <v>96642.27</v>
      </c>
      <c r="E49" s="49">
        <v>114498.54</v>
      </c>
      <c r="F49" s="49">
        <v>97736.31</v>
      </c>
      <c r="G49" s="49">
        <f t="shared" ref="G49:G52" si="5">E49</f>
        <v>114498.54</v>
      </c>
      <c r="H49" s="49">
        <v>217435.65</v>
      </c>
      <c r="I49" s="50">
        <f t="shared" ref="I49:I52" si="6">G49</f>
        <v>114498.54</v>
      </c>
      <c r="J49" s="51">
        <f>D49+F49+H49</f>
        <v>411814.23</v>
      </c>
      <c r="K49" s="49">
        <f>E49+G49+I49</f>
        <v>343495.62</v>
      </c>
      <c r="L49" s="74">
        <f>J49/K49*100</f>
        <v>119.88922304162131</v>
      </c>
      <c r="M49" s="77">
        <v>1589582.77</v>
      </c>
      <c r="N49" s="49">
        <v>1373982.39</v>
      </c>
      <c r="O49" s="50">
        <f>M49/N49*100</f>
        <v>115.69164070581721</v>
      </c>
      <c r="Q49" s="24"/>
      <c r="R49" s="7"/>
    </row>
    <row r="50" spans="2:18" ht="24" customHeight="1" thickBot="1" x14ac:dyDescent="0.25">
      <c r="B50" s="61" t="s">
        <v>33</v>
      </c>
      <c r="C50" s="62" t="s">
        <v>36</v>
      </c>
      <c r="D50" s="30">
        <v>0</v>
      </c>
      <c r="E50" s="30">
        <f>N50/12</f>
        <v>1961.6216666666667</v>
      </c>
      <c r="F50" s="30">
        <v>0</v>
      </c>
      <c r="G50" s="30">
        <f>E50</f>
        <v>1961.6216666666667</v>
      </c>
      <c r="H50" s="30">
        <v>0</v>
      </c>
      <c r="I50" s="52">
        <f>G50</f>
        <v>1961.6216666666667</v>
      </c>
      <c r="J50" s="53">
        <f>D50+F50+H50</f>
        <v>0</v>
      </c>
      <c r="K50" s="30">
        <f>E50+G50+I50</f>
        <v>5884.8649999999998</v>
      </c>
      <c r="L50" s="75">
        <f t="shared" ref="L50:L52" si="7">J50/K50*100</f>
        <v>0</v>
      </c>
      <c r="M50" s="77">
        <f t="shared" ref="M50" si="8">J50</f>
        <v>0</v>
      </c>
      <c r="N50" s="30">
        <v>23539.46</v>
      </c>
      <c r="O50" s="52">
        <f t="shared" ref="O50:O52" si="9">M50/N50*100</f>
        <v>0</v>
      </c>
      <c r="Q50" s="24"/>
      <c r="R50" s="7"/>
    </row>
    <row r="51" spans="2:18" ht="24.75" customHeight="1" thickBot="1" x14ac:dyDescent="0.25">
      <c r="B51" s="61" t="s">
        <v>34</v>
      </c>
      <c r="C51" s="62" t="s">
        <v>42</v>
      </c>
      <c r="D51" s="30">
        <v>595173.03</v>
      </c>
      <c r="E51" s="30">
        <f t="shared" ref="E51:E53" si="10">N51/12</f>
        <v>511003.1333333333</v>
      </c>
      <c r="F51" s="30">
        <v>552786.73</v>
      </c>
      <c r="G51" s="30">
        <f t="shared" si="5"/>
        <v>511003.1333333333</v>
      </c>
      <c r="H51" s="30">
        <v>1012862.91</v>
      </c>
      <c r="I51" s="52">
        <f t="shared" si="6"/>
        <v>511003.1333333333</v>
      </c>
      <c r="J51" s="53">
        <f t="shared" ref="J51:J52" si="11">D51+F51+H51</f>
        <v>2160822.67</v>
      </c>
      <c r="K51" s="30">
        <f t="shared" ref="K51:K52" si="12">E51+G51+I51</f>
        <v>1533009.4</v>
      </c>
      <c r="L51" s="75">
        <f t="shared" si="7"/>
        <v>140.95299546108458</v>
      </c>
      <c r="M51" s="77">
        <v>8733850.3699999992</v>
      </c>
      <c r="N51" s="30">
        <v>6132037.5999999996</v>
      </c>
      <c r="O51" s="52">
        <f t="shared" si="9"/>
        <v>142.42982414197851</v>
      </c>
      <c r="Q51" s="24"/>
      <c r="R51" s="7"/>
    </row>
    <row r="52" spans="2:18" ht="23.25" customHeight="1" thickBot="1" x14ac:dyDescent="0.25">
      <c r="B52" s="63" t="s">
        <v>35</v>
      </c>
      <c r="C52" s="64" t="s">
        <v>42</v>
      </c>
      <c r="D52" s="44">
        <v>2424294.33</v>
      </c>
      <c r="E52" s="44">
        <f t="shared" si="10"/>
        <v>1729462.9441666666</v>
      </c>
      <c r="F52" s="44">
        <v>2357655.59</v>
      </c>
      <c r="G52" s="44">
        <f t="shared" si="5"/>
        <v>1729462.9441666666</v>
      </c>
      <c r="H52" s="44">
        <v>3317838.01</v>
      </c>
      <c r="I52" s="54">
        <f t="shared" si="6"/>
        <v>1729462.9441666666</v>
      </c>
      <c r="J52" s="55">
        <f t="shared" si="11"/>
        <v>8099787.9299999997</v>
      </c>
      <c r="K52" s="44">
        <f t="shared" si="12"/>
        <v>5188388.8324999996</v>
      </c>
      <c r="L52" s="76">
        <f t="shared" si="7"/>
        <v>156.11374150030997</v>
      </c>
      <c r="M52" s="77">
        <v>37208610.390000001</v>
      </c>
      <c r="N52" s="44">
        <v>20753555.329999998</v>
      </c>
      <c r="O52" s="54">
        <f t="shared" si="9"/>
        <v>179.28788488695062</v>
      </c>
      <c r="Q52" s="24"/>
      <c r="R52" s="7"/>
    </row>
    <row r="53" spans="2:18" ht="23.25" customHeight="1" thickBot="1" x14ac:dyDescent="0.25">
      <c r="B53" s="63" t="s">
        <v>43</v>
      </c>
      <c r="C53" s="64" t="s">
        <v>42</v>
      </c>
      <c r="D53" s="44">
        <v>0</v>
      </c>
      <c r="E53" s="44">
        <f t="shared" si="10"/>
        <v>14061.997499999999</v>
      </c>
      <c r="F53" s="44"/>
      <c r="G53" s="44">
        <f t="shared" ref="G53" si="13">E53</f>
        <v>14061.997499999999</v>
      </c>
      <c r="H53" s="44"/>
      <c r="I53" s="54">
        <v>168743.97</v>
      </c>
      <c r="J53" s="55">
        <f t="shared" ref="J53" si="14">D53+F53+H53</f>
        <v>0</v>
      </c>
      <c r="K53" s="44">
        <f t="shared" ref="K53" si="15">E53+G53+I53</f>
        <v>196867.965</v>
      </c>
      <c r="L53" s="76">
        <f t="shared" ref="L53" si="16">J53/K53*100</f>
        <v>0</v>
      </c>
      <c r="M53" s="77">
        <f t="shared" ref="M53" si="17">J53</f>
        <v>0</v>
      </c>
      <c r="N53" s="44">
        <v>168743.97</v>
      </c>
      <c r="O53" s="54">
        <f t="shared" ref="O53" si="18">M53/N53*100</f>
        <v>0</v>
      </c>
      <c r="Q53" s="24"/>
      <c r="R53" s="7"/>
    </row>
    <row r="54" spans="2:18" ht="12" thickBot="1" x14ac:dyDescent="0.25">
      <c r="D54" s="56"/>
      <c r="E54" s="56"/>
      <c r="F54" s="56"/>
      <c r="G54" s="56"/>
      <c r="H54" s="56"/>
      <c r="I54" s="56"/>
      <c r="J54" s="56"/>
      <c r="K54" s="56"/>
      <c r="L54" s="57"/>
      <c r="M54" s="56"/>
      <c r="N54" s="56"/>
      <c r="O54" s="57"/>
      <c r="Q54" s="7"/>
      <c r="R54" s="7"/>
    </row>
    <row r="55" spans="2:18" ht="20.100000000000001" customHeight="1" thickBot="1" x14ac:dyDescent="0.25">
      <c r="B55" s="7"/>
      <c r="C55" s="8"/>
      <c r="D55" s="58">
        <f>SUM(D49:D53)</f>
        <v>3116109.63</v>
      </c>
      <c r="E55" s="58">
        <f t="shared" ref="E55:O55" si="19">SUM(E49:E53)</f>
        <v>2370988.2366666668</v>
      </c>
      <c r="F55" s="58">
        <f t="shared" si="19"/>
        <v>3008178.63</v>
      </c>
      <c r="G55" s="58">
        <f t="shared" si="19"/>
        <v>2370988.2366666668</v>
      </c>
      <c r="H55" s="58">
        <f t="shared" si="19"/>
        <v>4548136.57</v>
      </c>
      <c r="I55" s="58">
        <f t="shared" si="19"/>
        <v>2525670.209166667</v>
      </c>
      <c r="J55" s="58">
        <f t="shared" si="19"/>
        <v>10672424.83</v>
      </c>
      <c r="K55" s="58">
        <f t="shared" si="19"/>
        <v>7267646.6824999992</v>
      </c>
      <c r="L55" s="58">
        <f t="shared" si="19"/>
        <v>416.95596000301589</v>
      </c>
      <c r="M55" s="58">
        <f t="shared" si="19"/>
        <v>47532043.530000001</v>
      </c>
      <c r="N55" s="58">
        <f t="shared" si="19"/>
        <v>28451858.749999996</v>
      </c>
      <c r="O55" s="58">
        <f t="shared" si="19"/>
        <v>437.40934973474634</v>
      </c>
      <c r="Q55" s="7"/>
      <c r="R55" s="7"/>
    </row>
    <row r="56" spans="2:18" x14ac:dyDescent="0.15">
      <c r="Q56" s="7"/>
      <c r="R56" s="7"/>
    </row>
    <row r="57" spans="2:18" x14ac:dyDescent="0.15">
      <c r="Q57" s="7"/>
      <c r="R57" s="7"/>
    </row>
    <row r="58" spans="2:18" ht="17.25" customHeight="1" x14ac:dyDescent="0.15">
      <c r="Q58" s="7"/>
      <c r="R58" s="7"/>
    </row>
    <row r="59" spans="2:18" x14ac:dyDescent="0.15">
      <c r="Q59" s="7"/>
      <c r="R59" s="7"/>
    </row>
    <row r="60" spans="2:18" x14ac:dyDescent="0.15">
      <c r="Q60" s="7"/>
      <c r="R60" s="7"/>
    </row>
    <row r="61" spans="2:18" ht="20.25" customHeight="1" x14ac:dyDescent="0.15">
      <c r="Q61" s="7"/>
      <c r="R61" s="7"/>
    </row>
  </sheetData>
  <mergeCells count="15">
    <mergeCell ref="B19:O19"/>
    <mergeCell ref="B47:C47"/>
    <mergeCell ref="J47:K47"/>
    <mergeCell ref="M47:N47"/>
    <mergeCell ref="B20:O20"/>
    <mergeCell ref="B21:C21"/>
    <mergeCell ref="J21:K21"/>
    <mergeCell ref="M21:N21"/>
    <mergeCell ref="B38:O38"/>
    <mergeCell ref="B46:O46"/>
    <mergeCell ref="B2:O2"/>
    <mergeCell ref="B9:O9"/>
    <mergeCell ref="B10:C10"/>
    <mergeCell ref="J10:K10"/>
    <mergeCell ref="M10:N10"/>
  </mergeCells>
  <pageMargins left="0.23622047244094491" right="0.23622047244094491" top="0.74803149606299213" bottom="0.74803149606299213" header="0" footer="0"/>
  <pageSetup paperSize="9"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Contabilidad02</cp:lastModifiedBy>
  <cp:lastPrinted>2023-01-10T20:02:45Z</cp:lastPrinted>
  <dcterms:created xsi:type="dcterms:W3CDTF">2014-04-14T16:04:24Z</dcterms:created>
  <dcterms:modified xsi:type="dcterms:W3CDTF">2023-01-10T20:14:24Z</dcterms:modified>
</cp:coreProperties>
</file>